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8925" activeTab="3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24519"/>
</workbook>
</file>

<file path=xl/calcChain.xml><?xml version="1.0" encoding="utf-8"?>
<calcChain xmlns="http://schemas.openxmlformats.org/spreadsheetml/2006/main">
  <c r="D118" i="3"/>
  <c r="D115"/>
  <c r="D114"/>
  <c r="D112"/>
  <c r="D110"/>
  <c r="E38" l="1"/>
  <c r="G38"/>
  <c r="H38"/>
  <c r="I38"/>
  <c r="J38"/>
  <c r="K38"/>
  <c r="L38"/>
  <c r="M38"/>
  <c r="N38"/>
  <c r="O38"/>
  <c r="P38"/>
  <c r="Q38"/>
  <c r="E44"/>
  <c r="E43" s="1"/>
  <c r="G44"/>
  <c r="G43" s="1"/>
  <c r="H44"/>
  <c r="H43" s="1"/>
  <c r="I44"/>
  <c r="I43" s="1"/>
  <c r="J44"/>
  <c r="J43" s="1"/>
  <c r="K44"/>
  <c r="K43" s="1"/>
  <c r="L44"/>
  <c r="L43" s="1"/>
  <c r="M44"/>
  <c r="M43" s="1"/>
  <c r="N44"/>
  <c r="N43" s="1"/>
  <c r="O44"/>
  <c r="O43" s="1"/>
  <c r="P44"/>
  <c r="P43" s="1"/>
  <c r="Q44"/>
  <c r="Q43" s="1"/>
  <c r="E54"/>
  <c r="E53" s="1"/>
  <c r="E52" s="1"/>
  <c r="E51" s="1"/>
  <c r="G54"/>
  <c r="G53" s="1"/>
  <c r="G52" s="1"/>
  <c r="G51" s="1"/>
  <c r="H54"/>
  <c r="I54"/>
  <c r="I53" s="1"/>
  <c r="I52" s="1"/>
  <c r="I51" s="1"/>
  <c r="J54"/>
  <c r="K54"/>
  <c r="K53" s="1"/>
  <c r="K52" s="1"/>
  <c r="K51" s="1"/>
  <c r="L54"/>
  <c r="M54"/>
  <c r="M53" s="1"/>
  <c r="M52" s="1"/>
  <c r="M51" s="1"/>
  <c r="N54"/>
  <c r="O54"/>
  <c r="O53" s="1"/>
  <c r="O52" s="1"/>
  <c r="O51" s="1"/>
  <c r="P54"/>
  <c r="Q54"/>
  <c r="E56"/>
  <c r="G56"/>
  <c r="H56"/>
  <c r="I56"/>
  <c r="J56"/>
  <c r="K56"/>
  <c r="L56"/>
  <c r="M56"/>
  <c r="N56"/>
  <c r="O56"/>
  <c r="P56"/>
  <c r="Q56"/>
  <c r="E71"/>
  <c r="E70" s="1"/>
  <c r="G71"/>
  <c r="G70" s="1"/>
  <c r="H71"/>
  <c r="H70" s="1"/>
  <c r="I71"/>
  <c r="I70" s="1"/>
  <c r="J71"/>
  <c r="J70" s="1"/>
  <c r="K71"/>
  <c r="K70" s="1"/>
  <c r="L71"/>
  <c r="L70" s="1"/>
  <c r="M71"/>
  <c r="M70" s="1"/>
  <c r="N71"/>
  <c r="N70" s="1"/>
  <c r="O71"/>
  <c r="O70" s="1"/>
  <c r="P71"/>
  <c r="P70" s="1"/>
  <c r="Q71"/>
  <c r="Q70" s="1"/>
  <c r="E74"/>
  <c r="E73" s="1"/>
  <c r="G74"/>
  <c r="G73" s="1"/>
  <c r="H74"/>
  <c r="H73" s="1"/>
  <c r="I74"/>
  <c r="I73" s="1"/>
  <c r="J74"/>
  <c r="J73" s="1"/>
  <c r="K74"/>
  <c r="K73" s="1"/>
  <c r="L74"/>
  <c r="L73" s="1"/>
  <c r="M74"/>
  <c r="M73" s="1"/>
  <c r="N74"/>
  <c r="N73" s="1"/>
  <c r="O74"/>
  <c r="O73" s="1"/>
  <c r="P74"/>
  <c r="P73" s="1"/>
  <c r="Q74"/>
  <c r="Q73" s="1"/>
  <c r="E78"/>
  <c r="E77" s="1"/>
  <c r="E76" s="1"/>
  <c r="G78"/>
  <c r="G77" s="1"/>
  <c r="G76" s="1"/>
  <c r="H78"/>
  <c r="H77" s="1"/>
  <c r="H76" s="1"/>
  <c r="I78"/>
  <c r="I77" s="1"/>
  <c r="I76" s="1"/>
  <c r="J78"/>
  <c r="J77" s="1"/>
  <c r="J76" s="1"/>
  <c r="K78"/>
  <c r="K77" s="1"/>
  <c r="K76" s="1"/>
  <c r="L78"/>
  <c r="L77" s="1"/>
  <c r="L76" s="1"/>
  <c r="M78"/>
  <c r="M77" s="1"/>
  <c r="M76" s="1"/>
  <c r="N78"/>
  <c r="N77" s="1"/>
  <c r="N76" s="1"/>
  <c r="O78"/>
  <c r="O77" s="1"/>
  <c r="O76" s="1"/>
  <c r="P78"/>
  <c r="P77" s="1"/>
  <c r="P76" s="1"/>
  <c r="Q78"/>
  <c r="Q77" s="1"/>
  <c r="Q76" s="1"/>
  <c r="E82"/>
  <c r="E81" s="1"/>
  <c r="E80" s="1"/>
  <c r="G82"/>
  <c r="G81" s="1"/>
  <c r="G80" s="1"/>
  <c r="H82"/>
  <c r="H81" s="1"/>
  <c r="H80" s="1"/>
  <c r="I82"/>
  <c r="I81" s="1"/>
  <c r="I80" s="1"/>
  <c r="J82"/>
  <c r="J81" s="1"/>
  <c r="J80" s="1"/>
  <c r="K82"/>
  <c r="K81" s="1"/>
  <c r="K80" s="1"/>
  <c r="L82"/>
  <c r="L81" s="1"/>
  <c r="L80" s="1"/>
  <c r="M82"/>
  <c r="M81" s="1"/>
  <c r="M80" s="1"/>
  <c r="N82"/>
  <c r="N81" s="1"/>
  <c r="N80" s="1"/>
  <c r="O82"/>
  <c r="O81" s="1"/>
  <c r="O80" s="1"/>
  <c r="P82"/>
  <c r="P81" s="1"/>
  <c r="P80" s="1"/>
  <c r="Q82"/>
  <c r="Q81" s="1"/>
  <c r="Q80" s="1"/>
  <c r="L85"/>
  <c r="L84" s="1"/>
  <c r="E86"/>
  <c r="E85" s="1"/>
  <c r="E84" s="1"/>
  <c r="G86"/>
  <c r="G85" s="1"/>
  <c r="G84" s="1"/>
  <c r="H86"/>
  <c r="H85" s="1"/>
  <c r="H84" s="1"/>
  <c r="I86"/>
  <c r="I85" s="1"/>
  <c r="I84" s="1"/>
  <c r="J86"/>
  <c r="J85" s="1"/>
  <c r="J84" s="1"/>
  <c r="K86"/>
  <c r="K85" s="1"/>
  <c r="K84" s="1"/>
  <c r="L86"/>
  <c r="M86"/>
  <c r="M85" s="1"/>
  <c r="M84" s="1"/>
  <c r="N86"/>
  <c r="N85" s="1"/>
  <c r="N84" s="1"/>
  <c r="O86"/>
  <c r="O85" s="1"/>
  <c r="O84" s="1"/>
  <c r="P86"/>
  <c r="P85" s="1"/>
  <c r="P84" s="1"/>
  <c r="Q86"/>
  <c r="Q85" s="1"/>
  <c r="Q84" s="1"/>
  <c r="E90"/>
  <c r="E89" s="1"/>
  <c r="E88" s="1"/>
  <c r="G90"/>
  <c r="G89" s="1"/>
  <c r="G88" s="1"/>
  <c r="H90"/>
  <c r="H89" s="1"/>
  <c r="H88" s="1"/>
  <c r="I90"/>
  <c r="I89" s="1"/>
  <c r="I88" s="1"/>
  <c r="J90"/>
  <c r="J89" s="1"/>
  <c r="J88" s="1"/>
  <c r="K90"/>
  <c r="K89" s="1"/>
  <c r="K88" s="1"/>
  <c r="L90"/>
  <c r="L89" s="1"/>
  <c r="L88" s="1"/>
  <c r="M90"/>
  <c r="M89" s="1"/>
  <c r="M88" s="1"/>
  <c r="N90"/>
  <c r="N89" s="1"/>
  <c r="N88" s="1"/>
  <c r="O90"/>
  <c r="O89" s="1"/>
  <c r="O88" s="1"/>
  <c r="P90"/>
  <c r="P89" s="1"/>
  <c r="P88" s="1"/>
  <c r="Q90"/>
  <c r="Q89" s="1"/>
  <c r="Q88" s="1"/>
  <c r="E94"/>
  <c r="G94"/>
  <c r="H94"/>
  <c r="H93" s="1"/>
  <c r="H92" s="1"/>
  <c r="I94"/>
  <c r="J94"/>
  <c r="J93" s="1"/>
  <c r="J92" s="1"/>
  <c r="K94"/>
  <c r="L94"/>
  <c r="L93" s="1"/>
  <c r="L92" s="1"/>
  <c r="M94"/>
  <c r="N94"/>
  <c r="N93" s="1"/>
  <c r="N92" s="1"/>
  <c r="O94"/>
  <c r="P94"/>
  <c r="P93" s="1"/>
  <c r="P92" s="1"/>
  <c r="Q94"/>
  <c r="E96"/>
  <c r="G96"/>
  <c r="H96"/>
  <c r="I96"/>
  <c r="J96"/>
  <c r="K96"/>
  <c r="L96"/>
  <c r="M96"/>
  <c r="N96"/>
  <c r="O96"/>
  <c r="P96"/>
  <c r="Q96"/>
  <c r="E100"/>
  <c r="E99" s="1"/>
  <c r="E98" s="1"/>
  <c r="G100"/>
  <c r="G99" s="1"/>
  <c r="G98" s="1"/>
  <c r="H100"/>
  <c r="H99" s="1"/>
  <c r="H98" s="1"/>
  <c r="I100"/>
  <c r="I99" s="1"/>
  <c r="I98" s="1"/>
  <c r="J100"/>
  <c r="J99" s="1"/>
  <c r="J98" s="1"/>
  <c r="K100"/>
  <c r="K99" s="1"/>
  <c r="K98" s="1"/>
  <c r="L100"/>
  <c r="L99" s="1"/>
  <c r="L98" s="1"/>
  <c r="M100"/>
  <c r="M99" s="1"/>
  <c r="M98" s="1"/>
  <c r="N100"/>
  <c r="N99" s="1"/>
  <c r="N98" s="1"/>
  <c r="O100"/>
  <c r="O99" s="1"/>
  <c r="O98" s="1"/>
  <c r="P100"/>
  <c r="P99" s="1"/>
  <c r="P98" s="1"/>
  <c r="Q100"/>
  <c r="Q99" s="1"/>
  <c r="Q98" s="1"/>
  <c r="E104"/>
  <c r="E103" s="1"/>
  <c r="E102" s="1"/>
  <c r="G104"/>
  <c r="G103" s="1"/>
  <c r="G102" s="1"/>
  <c r="H104"/>
  <c r="H103" s="1"/>
  <c r="H102" s="1"/>
  <c r="I104"/>
  <c r="I103" s="1"/>
  <c r="I102" s="1"/>
  <c r="J104"/>
  <c r="J103" s="1"/>
  <c r="J102" s="1"/>
  <c r="K104"/>
  <c r="K103" s="1"/>
  <c r="K102" s="1"/>
  <c r="L104"/>
  <c r="L103" s="1"/>
  <c r="L102" s="1"/>
  <c r="M104"/>
  <c r="M103" s="1"/>
  <c r="M102" s="1"/>
  <c r="N104"/>
  <c r="N103" s="1"/>
  <c r="N102" s="1"/>
  <c r="O104"/>
  <c r="O103" s="1"/>
  <c r="O102" s="1"/>
  <c r="P104"/>
  <c r="P103" s="1"/>
  <c r="P102" s="1"/>
  <c r="Q104"/>
  <c r="Q103" s="1"/>
  <c r="Q102" s="1"/>
  <c r="E109"/>
  <c r="G109"/>
  <c r="H109"/>
  <c r="I109"/>
  <c r="J109"/>
  <c r="K109"/>
  <c r="L109"/>
  <c r="L108" s="1"/>
  <c r="M109"/>
  <c r="N109"/>
  <c r="O109"/>
  <c r="P109"/>
  <c r="Q109"/>
  <c r="E111"/>
  <c r="G111"/>
  <c r="H111"/>
  <c r="I111"/>
  <c r="J111"/>
  <c r="K111"/>
  <c r="L111"/>
  <c r="M111"/>
  <c r="N111"/>
  <c r="O111"/>
  <c r="P111"/>
  <c r="Q111"/>
  <c r="E113"/>
  <c r="G113"/>
  <c r="H113"/>
  <c r="I113"/>
  <c r="J113"/>
  <c r="K113"/>
  <c r="L113"/>
  <c r="M113"/>
  <c r="N113"/>
  <c r="O113"/>
  <c r="P113"/>
  <c r="Q113"/>
  <c r="E117"/>
  <c r="E116" s="1"/>
  <c r="G117"/>
  <c r="G116" s="1"/>
  <c r="H117"/>
  <c r="I117"/>
  <c r="I116" s="1"/>
  <c r="J117"/>
  <c r="K117"/>
  <c r="K116" s="1"/>
  <c r="L117"/>
  <c r="M117"/>
  <c r="M116" s="1"/>
  <c r="N117"/>
  <c r="O117"/>
  <c r="O116" s="1"/>
  <c r="P117"/>
  <c r="Q117"/>
  <c r="Q116" s="1"/>
  <c r="E119"/>
  <c r="G119"/>
  <c r="H119"/>
  <c r="I119"/>
  <c r="J119"/>
  <c r="K119"/>
  <c r="L119"/>
  <c r="M119"/>
  <c r="N119"/>
  <c r="O119"/>
  <c r="P119"/>
  <c r="Q119"/>
  <c r="E123"/>
  <c r="E122" s="1"/>
  <c r="E121" s="1"/>
  <c r="G123"/>
  <c r="G122" s="1"/>
  <c r="G121" s="1"/>
  <c r="H123"/>
  <c r="I123"/>
  <c r="I122" s="1"/>
  <c r="I121" s="1"/>
  <c r="J123"/>
  <c r="K123"/>
  <c r="K122" s="1"/>
  <c r="K121" s="1"/>
  <c r="L123"/>
  <c r="M123"/>
  <c r="M122" s="1"/>
  <c r="M121" s="1"/>
  <c r="N123"/>
  <c r="O123"/>
  <c r="O122" s="1"/>
  <c r="O121" s="1"/>
  <c r="P123"/>
  <c r="Q123"/>
  <c r="Q122" s="1"/>
  <c r="Q121" s="1"/>
  <c r="E125"/>
  <c r="G125"/>
  <c r="H125"/>
  <c r="I125"/>
  <c r="J125"/>
  <c r="K125"/>
  <c r="L125"/>
  <c r="M125"/>
  <c r="N125"/>
  <c r="O125"/>
  <c r="P125"/>
  <c r="Q125"/>
  <c r="E131"/>
  <c r="E130" s="1"/>
  <c r="E129" s="1"/>
  <c r="G131"/>
  <c r="G130" s="1"/>
  <c r="G129" s="1"/>
  <c r="H131"/>
  <c r="I131"/>
  <c r="I130" s="1"/>
  <c r="I129" s="1"/>
  <c r="J131"/>
  <c r="K131"/>
  <c r="K130" s="1"/>
  <c r="K129" s="1"/>
  <c r="L131"/>
  <c r="M131"/>
  <c r="M130" s="1"/>
  <c r="M129" s="1"/>
  <c r="N131"/>
  <c r="O131"/>
  <c r="O130" s="1"/>
  <c r="O129" s="1"/>
  <c r="P131"/>
  <c r="Q131"/>
  <c r="Q130" s="1"/>
  <c r="Q129" s="1"/>
  <c r="E133"/>
  <c r="G133"/>
  <c r="H133"/>
  <c r="I133"/>
  <c r="J133"/>
  <c r="K133"/>
  <c r="L133"/>
  <c r="M133"/>
  <c r="N133"/>
  <c r="O133"/>
  <c r="P133"/>
  <c r="Q133"/>
  <c r="E137"/>
  <c r="G137"/>
  <c r="G136" s="1"/>
  <c r="G135" s="1"/>
  <c r="H137"/>
  <c r="I137"/>
  <c r="J137"/>
  <c r="K137"/>
  <c r="K136" s="1"/>
  <c r="K135" s="1"/>
  <c r="L137"/>
  <c r="M137"/>
  <c r="N137"/>
  <c r="O137"/>
  <c r="O136" s="1"/>
  <c r="O135" s="1"/>
  <c r="P137"/>
  <c r="Q137"/>
  <c r="E140"/>
  <c r="G140"/>
  <c r="H140"/>
  <c r="I140"/>
  <c r="J140"/>
  <c r="K140"/>
  <c r="L140"/>
  <c r="M140"/>
  <c r="N140"/>
  <c r="O140"/>
  <c r="P140"/>
  <c r="Q140"/>
  <c r="E142"/>
  <c r="G142"/>
  <c r="H142"/>
  <c r="I142"/>
  <c r="J142"/>
  <c r="K142"/>
  <c r="L142"/>
  <c r="M142"/>
  <c r="N142"/>
  <c r="O142"/>
  <c r="P142"/>
  <c r="Q142"/>
  <c r="E146"/>
  <c r="E145" s="1"/>
  <c r="E144" s="1"/>
  <c r="G146"/>
  <c r="G145" s="1"/>
  <c r="G144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O146"/>
  <c r="O145" s="1"/>
  <c r="O144" s="1"/>
  <c r="P146"/>
  <c r="P145" s="1"/>
  <c r="P144" s="1"/>
  <c r="Q146"/>
  <c r="Q145" s="1"/>
  <c r="Q144" s="1"/>
  <c r="F118"/>
  <c r="F117" s="1"/>
  <c r="F115"/>
  <c r="F114"/>
  <c r="F113" s="1"/>
  <c r="F112"/>
  <c r="F111" s="1"/>
  <c r="F110"/>
  <c r="F109" s="1"/>
  <c r="D117"/>
  <c r="D113"/>
  <c r="D111"/>
  <c r="D109"/>
  <c r="P108" l="1"/>
  <c r="Q53"/>
  <c r="Q52" s="1"/>
  <c r="Q51" s="1"/>
  <c r="H108"/>
  <c r="F108"/>
  <c r="Q136"/>
  <c r="Q135" s="1"/>
  <c r="Q128" s="1"/>
  <c r="M136"/>
  <c r="M135" s="1"/>
  <c r="M128" s="1"/>
  <c r="I136"/>
  <c r="I135" s="1"/>
  <c r="E136"/>
  <c r="E135" s="1"/>
  <c r="E128" s="1"/>
  <c r="O128"/>
  <c r="K128"/>
  <c r="G128"/>
  <c r="N108"/>
  <c r="J108"/>
  <c r="P136"/>
  <c r="P135" s="1"/>
  <c r="L136"/>
  <c r="L135" s="1"/>
  <c r="H136"/>
  <c r="H135" s="1"/>
  <c r="N130"/>
  <c r="N129" s="1"/>
  <c r="J130"/>
  <c r="J129" s="1"/>
  <c r="P122"/>
  <c r="P121" s="1"/>
  <c r="L122"/>
  <c r="L121" s="1"/>
  <c r="H122"/>
  <c r="H121" s="1"/>
  <c r="N116"/>
  <c r="J116"/>
  <c r="Q108"/>
  <c r="Q107" s="1"/>
  <c r="Q106" s="1"/>
  <c r="M108"/>
  <c r="M107" s="1"/>
  <c r="M106" s="1"/>
  <c r="I108"/>
  <c r="I107" s="1"/>
  <c r="I106" s="1"/>
  <c r="E108"/>
  <c r="E107" s="1"/>
  <c r="E106" s="1"/>
  <c r="Q93"/>
  <c r="Q92" s="1"/>
  <c r="M93"/>
  <c r="M92" s="1"/>
  <c r="I93"/>
  <c r="I92" s="1"/>
  <c r="E93"/>
  <c r="E92" s="1"/>
  <c r="P53"/>
  <c r="P52" s="1"/>
  <c r="P51" s="1"/>
  <c r="L53"/>
  <c r="L52" s="1"/>
  <c r="L51" s="1"/>
  <c r="H53"/>
  <c r="H52" s="1"/>
  <c r="H51" s="1"/>
  <c r="I128"/>
  <c r="L107"/>
  <c r="L106" s="1"/>
  <c r="N136"/>
  <c r="N135" s="1"/>
  <c r="J136"/>
  <c r="J135" s="1"/>
  <c r="P130"/>
  <c r="P129" s="1"/>
  <c r="L130"/>
  <c r="L129" s="1"/>
  <c r="L128" s="1"/>
  <c r="H130"/>
  <c r="H129" s="1"/>
  <c r="H128" s="1"/>
  <c r="N122"/>
  <c r="N121" s="1"/>
  <c r="J122"/>
  <c r="J121" s="1"/>
  <c r="P116"/>
  <c r="L116"/>
  <c r="H116"/>
  <c r="O108"/>
  <c r="O107" s="1"/>
  <c r="O106" s="1"/>
  <c r="K108"/>
  <c r="K107" s="1"/>
  <c r="K106" s="1"/>
  <c r="G108"/>
  <c r="G107" s="1"/>
  <c r="G106" s="1"/>
  <c r="O93"/>
  <c r="O92" s="1"/>
  <c r="K93"/>
  <c r="K92" s="1"/>
  <c r="G93"/>
  <c r="G92" s="1"/>
  <c r="N53"/>
  <c r="N52" s="1"/>
  <c r="N51" s="1"/>
  <c r="J53"/>
  <c r="J52" s="1"/>
  <c r="J51" s="1"/>
  <c r="D108"/>
  <c r="P128" l="1"/>
  <c r="P107"/>
  <c r="P106" s="1"/>
  <c r="H107"/>
  <c r="H106" s="1"/>
  <c r="J128"/>
  <c r="N107"/>
  <c r="N106" s="1"/>
  <c r="N128"/>
  <c r="J107"/>
  <c r="J106" s="1"/>
  <c r="G137" i="8"/>
  <c r="G136" s="1"/>
  <c r="G141" s="1"/>
  <c r="F137"/>
  <c r="F136" s="1"/>
  <c r="F141" s="1"/>
  <c r="E137"/>
  <c r="E136" s="1"/>
  <c r="E141" s="1"/>
  <c r="G131"/>
  <c r="F131"/>
  <c r="E131"/>
  <c r="G127"/>
  <c r="F127"/>
  <c r="E127"/>
  <c r="G125"/>
  <c r="F125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F82" s="1"/>
  <c r="E83"/>
  <c r="E82" s="1"/>
  <c r="G80"/>
  <c r="G79" s="1"/>
  <c r="F80"/>
  <c r="F79" s="1"/>
  <c r="E80"/>
  <c r="E79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G33" s="1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H22" i="7"/>
  <c r="G22"/>
  <c r="F22"/>
  <c r="H10"/>
  <c r="G10"/>
  <c r="F10"/>
  <c r="H7"/>
  <c r="G7"/>
  <c r="F7"/>
  <c r="E49" i="3"/>
  <c r="E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F50"/>
  <c r="F49" s="1"/>
  <c r="F48" s="1"/>
  <c r="E33" i="8" l="1"/>
  <c r="F33"/>
  <c r="E62"/>
  <c r="G72"/>
  <c r="F124"/>
  <c r="G9"/>
  <c r="G62"/>
  <c r="G8" s="1"/>
  <c r="G86"/>
  <c r="G85" s="1"/>
  <c r="G114"/>
  <c r="G13" i="7"/>
  <c r="G24" s="1"/>
  <c r="F62" i="8"/>
  <c r="F114"/>
  <c r="G124"/>
  <c r="H13" i="7"/>
  <c r="H24" s="1"/>
  <c r="E9" i="8"/>
  <c r="F9"/>
  <c r="E72"/>
  <c r="F72"/>
  <c r="E86"/>
  <c r="E85" s="1"/>
  <c r="F86"/>
  <c r="F85" s="1"/>
  <c r="E114"/>
  <c r="E113" s="1"/>
  <c r="E124"/>
  <c r="F13" i="7"/>
  <c r="F24" s="1"/>
  <c r="F113" i="8"/>
  <c r="D50" i="3"/>
  <c r="D49" s="1"/>
  <c r="D48" s="1"/>
  <c r="E8" i="8" l="1"/>
  <c r="E133" s="1"/>
  <c r="E142" s="1"/>
  <c r="F8"/>
  <c r="F133" s="1"/>
  <c r="F142" s="1"/>
  <c r="G113"/>
  <c r="G133" s="1"/>
  <c r="G142" s="1"/>
  <c r="F147" i="3"/>
  <c r="F146" s="1"/>
  <c r="F145" s="1"/>
  <c r="F144" s="1"/>
  <c r="E23" l="1"/>
  <c r="F126"/>
  <c r="F127"/>
  <c r="D127" s="1"/>
  <c r="E67"/>
  <c r="E65"/>
  <c r="E63"/>
  <c r="E28"/>
  <c r="E20"/>
  <c r="E19" l="1"/>
  <c r="E18" s="1"/>
  <c r="E17" s="1"/>
  <c r="F125"/>
  <c r="E62"/>
  <c r="E61" s="1"/>
  <c r="E60" s="1"/>
  <c r="E59" s="1"/>
  <c r="D126"/>
  <c r="G67"/>
  <c r="H67"/>
  <c r="I67"/>
  <c r="J67"/>
  <c r="K67"/>
  <c r="L67"/>
  <c r="M67"/>
  <c r="N67"/>
  <c r="O67"/>
  <c r="P67"/>
  <c r="Q67"/>
  <c r="F75"/>
  <c r="F74" s="1"/>
  <c r="F73" s="1"/>
  <c r="F72"/>
  <c r="F69"/>
  <c r="D69" s="1"/>
  <c r="F68"/>
  <c r="F66"/>
  <c r="D66" s="1"/>
  <c r="G65"/>
  <c r="H65"/>
  <c r="I65"/>
  <c r="J65"/>
  <c r="K65"/>
  <c r="L65"/>
  <c r="M65"/>
  <c r="N65"/>
  <c r="O65"/>
  <c r="P65"/>
  <c r="Q65"/>
  <c r="G63"/>
  <c r="H63"/>
  <c r="I63"/>
  <c r="J63"/>
  <c r="K63"/>
  <c r="L63"/>
  <c r="M63"/>
  <c r="N63"/>
  <c r="O63"/>
  <c r="P63"/>
  <c r="Q63"/>
  <c r="P20"/>
  <c r="Q20"/>
  <c r="P23"/>
  <c r="Q23"/>
  <c r="P28"/>
  <c r="Q28"/>
  <c r="O23"/>
  <c r="H23"/>
  <c r="I23"/>
  <c r="J23"/>
  <c r="K23"/>
  <c r="L23"/>
  <c r="M23"/>
  <c r="N23"/>
  <c r="G23"/>
  <c r="F143"/>
  <c r="F142" s="1"/>
  <c r="F141"/>
  <c r="F140" s="1"/>
  <c r="F139"/>
  <c r="D139" s="1"/>
  <c r="F138"/>
  <c r="F134"/>
  <c r="F133" s="1"/>
  <c r="F132"/>
  <c r="F124"/>
  <c r="F120"/>
  <c r="F119" s="1"/>
  <c r="F116" s="1"/>
  <c r="F107" s="1"/>
  <c r="F106" s="1"/>
  <c r="F105"/>
  <c r="F104" s="1"/>
  <c r="F103" s="1"/>
  <c r="F102" s="1"/>
  <c r="F101"/>
  <c r="F97"/>
  <c r="F96" s="1"/>
  <c r="F95"/>
  <c r="F94" s="1"/>
  <c r="F91"/>
  <c r="F90" s="1"/>
  <c r="F89" s="1"/>
  <c r="F88" s="1"/>
  <c r="F87"/>
  <c r="F86" s="1"/>
  <c r="F85" s="1"/>
  <c r="F84" s="1"/>
  <c r="F83"/>
  <c r="F82" s="1"/>
  <c r="F81" s="1"/>
  <c r="F80" s="1"/>
  <c r="F79"/>
  <c r="F78" s="1"/>
  <c r="F77" s="1"/>
  <c r="F76" s="1"/>
  <c r="F64"/>
  <c r="F58"/>
  <c r="D58" s="1"/>
  <c r="F57"/>
  <c r="F55"/>
  <c r="F54" s="1"/>
  <c r="F47"/>
  <c r="D47" s="1"/>
  <c r="F46"/>
  <c r="D46" s="1"/>
  <c r="F45"/>
  <c r="F42"/>
  <c r="D42" s="1"/>
  <c r="F41"/>
  <c r="D41" s="1"/>
  <c r="F40"/>
  <c r="D40" s="1"/>
  <c r="F39"/>
  <c r="F37"/>
  <c r="D37" s="1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2"/>
  <c r="D22" s="1"/>
  <c r="F24"/>
  <c r="F25"/>
  <c r="D25" s="1"/>
  <c r="F26"/>
  <c r="D26" s="1"/>
  <c r="F27"/>
  <c r="D27" s="1"/>
  <c r="F21"/>
  <c r="O28"/>
  <c r="G28"/>
  <c r="H28"/>
  <c r="I28"/>
  <c r="J28"/>
  <c r="K28"/>
  <c r="L28"/>
  <c r="M28"/>
  <c r="N28"/>
  <c r="G20"/>
  <c r="G19" s="1"/>
  <c r="H20"/>
  <c r="H19" s="1"/>
  <c r="I20"/>
  <c r="J20"/>
  <c r="K20"/>
  <c r="K19" s="1"/>
  <c r="L20"/>
  <c r="L19" s="1"/>
  <c r="M20"/>
  <c r="M19" s="1"/>
  <c r="N20"/>
  <c r="N19" s="1"/>
  <c r="O20"/>
  <c r="J19" l="1"/>
  <c r="I19"/>
  <c r="D39"/>
  <c r="D38" s="1"/>
  <c r="F38"/>
  <c r="F44"/>
  <c r="F43" s="1"/>
  <c r="D57"/>
  <c r="D56" s="1"/>
  <c r="F56"/>
  <c r="F53" s="1"/>
  <c r="F52" s="1"/>
  <c r="F51" s="1"/>
  <c r="D124"/>
  <c r="F123"/>
  <c r="F122" s="1"/>
  <c r="F121" s="1"/>
  <c r="Q19"/>
  <c r="D101"/>
  <c r="F100"/>
  <c r="F99" s="1"/>
  <c r="F98" s="1"/>
  <c r="D132"/>
  <c r="D131" s="1"/>
  <c r="F131"/>
  <c r="F130" s="1"/>
  <c r="F129" s="1"/>
  <c r="P19"/>
  <c r="P18" s="1"/>
  <c r="P17" s="1"/>
  <c r="O19"/>
  <c r="O18" s="1"/>
  <c r="O17" s="1"/>
  <c r="F93"/>
  <c r="F92" s="1"/>
  <c r="F137"/>
  <c r="F136" s="1"/>
  <c r="F135" s="1"/>
  <c r="D72"/>
  <c r="D71" s="1"/>
  <c r="F71"/>
  <c r="F70" s="1"/>
  <c r="H18"/>
  <c r="H17" s="1"/>
  <c r="L18"/>
  <c r="L17" s="1"/>
  <c r="M18"/>
  <c r="M17" s="1"/>
  <c r="I18"/>
  <c r="I17" s="1"/>
  <c r="Q18"/>
  <c r="Q17" s="1"/>
  <c r="D21"/>
  <c r="D20" s="1"/>
  <c r="D125"/>
  <c r="D123"/>
  <c r="D100"/>
  <c r="D65"/>
  <c r="Q62"/>
  <c r="Q61" s="1"/>
  <c r="Q60" s="1"/>
  <c r="Q59" s="1"/>
  <c r="M62"/>
  <c r="M61" s="1"/>
  <c r="M60" s="1"/>
  <c r="M59" s="1"/>
  <c r="K18"/>
  <c r="K17" s="1"/>
  <c r="P62"/>
  <c r="P61" s="1"/>
  <c r="P60" s="1"/>
  <c r="P59" s="1"/>
  <c r="L62"/>
  <c r="L61" s="1"/>
  <c r="L60" s="1"/>
  <c r="L59" s="1"/>
  <c r="H62"/>
  <c r="H61" s="1"/>
  <c r="H60" s="1"/>
  <c r="H59" s="1"/>
  <c r="N18"/>
  <c r="N17" s="1"/>
  <c r="J18"/>
  <c r="J17" s="1"/>
  <c r="O62"/>
  <c r="O61" s="1"/>
  <c r="O60" s="1"/>
  <c r="O59" s="1"/>
  <c r="I62"/>
  <c r="I61" s="1"/>
  <c r="I60" s="1"/>
  <c r="I59" s="1"/>
  <c r="D120"/>
  <c r="D24"/>
  <c r="F23"/>
  <c r="D28"/>
  <c r="D83"/>
  <c r="D97"/>
  <c r="K62"/>
  <c r="K61" s="1"/>
  <c r="K60" s="1"/>
  <c r="K59" s="1"/>
  <c r="G62"/>
  <c r="G61" s="1"/>
  <c r="G60" s="1"/>
  <c r="G59" s="1"/>
  <c r="D75"/>
  <c r="D79"/>
  <c r="D138"/>
  <c r="D87"/>
  <c r="D141"/>
  <c r="F67"/>
  <c r="D68"/>
  <c r="D55"/>
  <c r="D95"/>
  <c r="D147"/>
  <c r="F20"/>
  <c r="D45"/>
  <c r="F63"/>
  <c r="D64"/>
  <c r="D91"/>
  <c r="D105"/>
  <c r="D134"/>
  <c r="D143"/>
  <c r="F28"/>
  <c r="E16"/>
  <c r="E148" s="1"/>
  <c r="F65"/>
  <c r="N62"/>
  <c r="N61" s="1"/>
  <c r="N60" s="1"/>
  <c r="N59" s="1"/>
  <c r="J62"/>
  <c r="J61" s="1"/>
  <c r="J60" s="1"/>
  <c r="J59" s="1"/>
  <c r="F19" l="1"/>
  <c r="F128"/>
  <c r="G18"/>
  <c r="D146"/>
  <c r="D142"/>
  <c r="D140"/>
  <c r="D137"/>
  <c r="D133"/>
  <c r="D122"/>
  <c r="D119"/>
  <c r="D116" s="1"/>
  <c r="D107" s="1"/>
  <c r="D104"/>
  <c r="D99"/>
  <c r="D96"/>
  <c r="D94"/>
  <c r="D90"/>
  <c r="D86"/>
  <c r="D82"/>
  <c r="D78"/>
  <c r="D74"/>
  <c r="D70"/>
  <c r="D67"/>
  <c r="D63"/>
  <c r="H16"/>
  <c r="H148" s="1"/>
  <c r="F62"/>
  <c r="F61" s="1"/>
  <c r="F60" s="1"/>
  <c r="F18"/>
  <c r="F17" s="1"/>
  <c r="D54"/>
  <c r="D53" s="1"/>
  <c r="D52" s="1"/>
  <c r="D44"/>
  <c r="D23"/>
  <c r="D19" s="1"/>
  <c r="G17"/>
  <c r="P16"/>
  <c r="P148" s="1"/>
  <c r="I16"/>
  <c r="I148" s="1"/>
  <c r="K16"/>
  <c r="K148" s="1"/>
  <c r="O16"/>
  <c r="O148" s="1"/>
  <c r="L16"/>
  <c r="L148" s="1"/>
  <c r="M16"/>
  <c r="M148" s="1"/>
  <c r="J16"/>
  <c r="J148" s="1"/>
  <c r="N16"/>
  <c r="N148" s="1"/>
  <c r="Q16"/>
  <c r="Q148" s="1"/>
  <c r="E15"/>
  <c r="E14" s="1"/>
  <c r="F59" l="1"/>
  <c r="D93"/>
  <c r="H15"/>
  <c r="H14" s="1"/>
  <c r="L15"/>
  <c r="L14" s="1"/>
  <c r="D136"/>
  <c r="D135" s="1"/>
  <c r="D62"/>
  <c r="D145"/>
  <c r="D130"/>
  <c r="D121"/>
  <c r="D103"/>
  <c r="D98"/>
  <c r="D92"/>
  <c r="D89"/>
  <c r="D85"/>
  <c r="D81"/>
  <c r="D77"/>
  <c r="D73"/>
  <c r="K15"/>
  <c r="K14" s="1"/>
  <c r="P15"/>
  <c r="P14" s="1"/>
  <c r="D43"/>
  <c r="I15"/>
  <c r="I14" s="1"/>
  <c r="O15"/>
  <c r="O14" s="1"/>
  <c r="F16"/>
  <c r="Q15"/>
  <c r="Q14" s="1"/>
  <c r="N15"/>
  <c r="N14" s="1"/>
  <c r="J15"/>
  <c r="J14" s="1"/>
  <c r="M15"/>
  <c r="M14" s="1"/>
  <c r="F148" l="1"/>
  <c r="D61"/>
  <c r="D60" s="1"/>
  <c r="D144"/>
  <c r="D129"/>
  <c r="D106"/>
  <c r="D102"/>
  <c r="D88"/>
  <c r="D84"/>
  <c r="D80"/>
  <c r="D76"/>
  <c r="G16"/>
  <c r="G148" s="1"/>
  <c r="D18"/>
  <c r="D51"/>
  <c r="F15"/>
  <c r="F14" s="1"/>
  <c r="D128" l="1"/>
  <c r="D59" s="1"/>
  <c r="G15"/>
  <c r="D17"/>
  <c r="D16" l="1"/>
  <c r="D148" s="1"/>
  <c r="G14"/>
  <c r="D15" l="1"/>
  <c r="D14" l="1"/>
</calcChain>
</file>

<file path=xl/sharedStrings.xml><?xml version="1.0" encoding="utf-8"?>
<sst xmlns="http://schemas.openxmlformats.org/spreadsheetml/2006/main" count="621" uniqueCount="441">
  <si>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</si>
  <si>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</si>
  <si>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</si>
  <si>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</si>
  <si>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</si>
  <si>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</si>
  <si>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</si>
  <si>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</si>
  <si>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</si>
  <si>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</si>
  <si>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</si>
  <si>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</si>
  <si>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</si>
  <si>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</si>
  <si>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</si>
  <si>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</si>
  <si>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</si>
  <si>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</si>
  <si>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</si>
  <si>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</si>
  <si>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</si>
  <si>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</si>
  <si>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</si>
  <si>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</si>
  <si>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</si>
  <si>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</si>
  <si>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</si>
  <si>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</si>
  <si>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</si>
  <si>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</si>
  <si>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</si>
  <si>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</si>
  <si>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</si>
  <si>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</si>
  <si>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</si>
  <si>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</si>
  <si>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</si>
  <si>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</si>
  <si>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</si>
  <si>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</si>
  <si>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</si>
  <si>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</si>
  <si>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</si>
  <si>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</si>
  <si>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</si>
  <si>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</si>
  <si>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</si>
  <si>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</si>
  <si>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</si>
  <si>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</si>
  <si>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</si>
  <si>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</si>
  <si>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</si>
  <si>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</si>
  <si>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</si>
  <si>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</si>
  <si>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</si>
  <si>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</si>
  <si>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</si>
  <si>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</si>
  <si>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</si>
  <si>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</si>
  <si>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</si>
  <si>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</si>
  <si>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</si>
  <si>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</si>
  <si>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</si>
  <si>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</si>
  <si>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</si>
  <si>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</si>
  <si>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</si>
  <si>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</si>
  <si>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</si>
  <si>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</si>
  <si>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</si>
  <si>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</si>
  <si>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</si>
  <si>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</si>
  <si>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</si>
  <si>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</si>
  <si>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</si>
  <si>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</si>
  <si>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</si>
  <si>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</si>
  <si>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</si>
  <si>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</si>
  <si>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</si>
  <si>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</si>
  <si>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</si>
  <si>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</si>
  <si>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</si>
  <si>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</si>
  <si>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</si>
  <si>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</si>
  <si>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</si>
  <si>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</si>
  <si>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</si>
  <si>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</si>
  <si>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</si>
  <si>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</si>
  <si>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</si>
  <si>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</si>
  <si>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</si>
  <si>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</si>
  <si>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</si>
  <si>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</si>
  <si>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</si>
  <si>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</si>
  <si>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</si>
  <si>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</si>
  <si>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</si>
  <si>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</si>
  <si>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</si>
  <si>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</si>
  <si>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</si>
  <si>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</si>
  <si>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</si>
  <si>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</si>
  <si>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</si>
  <si>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</si>
  <si>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</si>
  <si>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</si>
  <si>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</si>
  <si>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</si>
  <si>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</si>
  <si>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</si>
  <si>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</si>
  <si>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</si>
  <si>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</si>
  <si>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</si>
  <si>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</si>
  <si>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</si>
  <si>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</si>
  <si>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</si>
  <si>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</si>
  <si>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</si>
  <si>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</si>
  <si>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</si>
  <si>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</si>
  <si>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</si>
  <si>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</si>
  <si>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</si>
  <si>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</si>
  <si>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</si>
  <si>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</si>
  <si>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</si>
  <si>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</si>
  <si>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</si>
  <si>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</si>
  <si>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</si>
  <si>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</si>
  <si>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</si>
  <si>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</si>
  <si>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</si>
  <si>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</si>
  <si>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</si>
  <si>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</si>
  <si>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</si>
  <si>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</si>
  <si>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</si>
  <si>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</si>
  <si>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</si>
  <si>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</si>
  <si>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</si>
  <si>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</si>
  <si>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</si>
  <si>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</si>
  <si>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</si>
  <si>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</si>
  <si>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</si>
  <si>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</si>
  <si>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</si>
  <si>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</si>
  <si>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</si>
  <si>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</si>
  <si>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</si>
  <si>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</si>
  <si>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</si>
  <si>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</si>
  <si>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</si>
  <si>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</si>
  <si>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</si>
  <si>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</si>
  <si>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</si>
  <si>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</si>
  <si>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</si>
  <si>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</si>
  <si>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</si>
  <si>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</si>
  <si>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</si>
  <si>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</si>
  <si>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</si>
  <si>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</si>
  <si>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</si>
  <si>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</si>
  <si>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</si>
  <si>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</si>
  <si>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</si>
  <si>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</si>
  <si>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</si>
  <si>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</si>
  <si>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</si>
  <si>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</si>
  <si>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</si>
  <si>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</si>
  <si>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</si>
  <si>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</si>
  <si>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</si>
  <si>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</si>
  <si>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</si>
  <si>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</si>
  <si>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</si>
  <si>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</si>
  <si>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</si>
  <si>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</si>
  <si>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</si>
  <si>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</si>
  <si>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</si>
  <si>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</si>
  <si>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</si>
  <si>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</si>
  <si>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</si>
  <si>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</si>
  <si>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</si>
  <si>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</si>
  <si>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</si>
  <si>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</si>
  <si>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</si>
  <si>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</si>
  <si>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</si>
  <si>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</si>
  <si>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</si>
  <si>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</si>
  <si>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</si>
  <si>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</si>
  <si>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</si>
  <si>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</si>
  <si>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</si>
  <si>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</si>
  <si>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</si>
  <si>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</si>
  <si>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</si>
  <si>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</si>
  <si>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</si>
  <si>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</si>
  <si>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</si>
  <si>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</si>
  <si>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</si>
  <si>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</si>
  <si>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</si>
  <si>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</si>
  <si>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</si>
  <si>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</si>
  <si>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</si>
  <si>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</si>
  <si>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</si>
  <si>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</si>
  <si>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</si>
  <si>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</si>
  <si>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</si>
  <si>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</si>
  <si>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</si>
  <si>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</si>
  <si>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</si>
  <si>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</si>
  <si>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</si>
  <si>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</si>
  <si>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</si>
  <si>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</si>
  <si>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</si>
  <si>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</si>
  <si>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</si>
  <si>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</si>
  <si>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</si>
  <si>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</si>
  <si>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</si>
  <si>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</si>
  <si>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</si>
  <si>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</si>
  <si>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</si>
  <si>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</si>
  <si>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</si>
  <si>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</si>
  <si>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</si>
  <si>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</si>
  <si>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</si>
  <si>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</si>
  <si>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</si>
  <si>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</si>
  <si>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</si>
  <si>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</si>
  <si>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</si>
  <si>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</si>
  <si>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</si>
  <si>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</si>
  <si>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</si>
  <si>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</si>
  <si>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</si>
  <si>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</si>
  <si>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</si>
  <si>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</si>
  <si>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</si>
  <si>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</si>
  <si>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</si>
  <si>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</si>
  <si>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</si>
  <si>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</si>
  <si>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</si>
  <si>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</si>
  <si>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</si>
  <si>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</si>
  <si>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</si>
  <si>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</si>
  <si>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</si>
  <si>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</si>
  <si>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</si>
  <si>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</si>
  <si>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</si>
  <si>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</si>
  <si>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</si>
  <si>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</si>
  <si>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</si>
  <si>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</si>
  <si>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</si>
  <si>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</si>
  <si>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</si>
  <si>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</si>
  <si>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</si>
  <si>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</si>
  <si>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</si>
  <si>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</si>
  <si>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</si>
  <si>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</si>
  <si>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</si>
  <si>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</si>
  <si>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</si>
  <si>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</si>
  <si>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</si>
  <si>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</si>
  <si>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</si>
  <si>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</si>
  <si>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</si>
  <si>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</si>
  <si>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</si>
  <si>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</si>
  <si>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</si>
  <si>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</si>
  <si>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</si>
  <si>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</si>
  <si>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</si>
  <si>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</si>
  <si>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</si>
  <si>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</si>
  <si>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</si>
  <si>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</si>
  <si>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</si>
  <si>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</si>
  <si>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</si>
  <si>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</si>
  <si>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</si>
  <si>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</si>
  <si>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</si>
  <si>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</si>
  <si>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</si>
  <si>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</si>
  <si>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</si>
  <si>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</si>
  <si>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</si>
  <si>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</si>
  <si>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</si>
  <si>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</si>
  <si>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</si>
  <si>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</si>
  <si>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</si>
  <si>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</si>
  <si>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</si>
  <si>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</si>
  <si>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</si>
  <si>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</si>
  <si>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</si>
  <si>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</si>
  <si>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</si>
  <si>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</si>
  <si>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</si>
  <si>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</si>
  <si>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</si>
  <si>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</si>
  <si>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</si>
  <si>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</si>
  <si>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</si>
  <si>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</si>
  <si>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</si>
  <si>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</si>
  <si>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</si>
  <si>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</si>
  <si>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</si>
  <si>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</si>
  <si>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</si>
  <si>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</si>
  <si>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</si>
  <si>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</si>
  <si>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</si>
  <si>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</si>
  <si>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</si>
  <si>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</si>
  <si>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</si>
  <si>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</si>
  <si>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</si>
  <si>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</si>
  <si>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</si>
  <si>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</si>
  <si>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</si>
  <si>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</si>
  <si>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</si>
  <si>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</si>
  <si>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</si>
  <si>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</si>
  <si>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</si>
  <si>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</si>
  <si>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</si>
  <si>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</si>
  <si>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</si>
  <si>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</si>
  <si>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</si>
  <si>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</si>
  <si>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OSNOVNA ŠKOLA ŽUTI BRIJEG</t>
  </si>
  <si>
    <t>Kontak osoba:Ivanka Huzek</t>
  </si>
  <si>
    <t>Tel:01/2852-224</t>
  </si>
  <si>
    <t>u Zagrebu ,     21   .09.    2018.g</t>
  </si>
  <si>
    <t>Potpis odgovorne osobe:Veljko Kordić</t>
  </si>
  <si>
    <t>NAZIV USTANOVE : OŠ ŽUTI BRIJEG</t>
  </si>
  <si>
    <t>NAZIV KORISNIKA: OSNOVNA ŠKOLA ŽUTI BRIJEG</t>
  </si>
  <si>
    <t>SAŽETAK DJELOKRUGA: OSNOVNO OBRAZOVANJE</t>
  </si>
  <si>
    <t>Program 1001. DECENTRALIZIRANA SREDSTVA ZA OSNOVNO ŠKOLSTVO               Program 1002. POJAČANI STANDARD U OSNOVNOM ŠKOLSTVU</t>
  </si>
  <si>
    <t>7. POKAZATELJI USPJEŠNOSTI</t>
  </si>
  <si>
    <t xml:space="preserve">       Decentralizirana sredstva za osnovno školstvo namijenjena su provođenju programa za pokrivanje troškova redovne djelatnosti .  Cilj je kvalitetan odgoj i obrazovanje učenika. Programom  redovne djelatnosti nastoji se djelatnicima i učenicima osigurati kvalitetan rad i učenje.  Provođenjem programa pojačani standard u osnovnom školstvu cilj je podizanje kvalitete ukupnog pedagoškog standarda osnovnog obrazovanja .Cilj je postići integraciju učenika s teškoćama u razvoju u redovni  nastavni program gdje je to moguće. Pojačani standard ima zadatak osigurati kvalitetu i raznolikost programa sukladno potrebama te prema financijskim  i organizacijskim mogućnostima. </t>
  </si>
  <si>
    <t xml:space="preserve">      Program produženog boravka zbrinjava djecu mlađe dobi nakon redovite nastave  gdje uz kvalitetno organiziranje i dostupna pomagala  nastoji im se omogučiti lakše i brže učenje.Grad mjesečnim akontacijama kao i roditelji čija su djeca korisnici programa podmiruju troškove smještaja u  boravak. Učenicima koji  imaju težih zdravstvenih poteškoća osiguran je  pomoćnik u nastavi. Sredstva  za plaće pomoćnika u nastavi Gradski ured  doznačuje mjesečno u akontacijama.</t>
  </si>
  <si>
    <t xml:space="preserve">     Program se zasniva na temelju potreba u osnovnom odgoju i obrazovanju Grada Zagreba za 2018./19 . Podloga zasnivanja programa je na temelju članka 143. Zakona o odgoju i obrazovanju u osnovnoj  i srednjoj školi i članku 38. točka 6 Statuta Grada Zagreba za financiranje programa javnih potreba.</t>
  </si>
  <si>
    <t xml:space="preserve">    Prema kriterijima i mjerilima za financiranje materijalnih i financijskih rashoda podloga za  izračun decentraliziranih sredstava je broj učenika i broj razrednih odjela. Pomoćnici u nastavi financiraju se prema ugovorenoj satnici i satima rada. Školski odbor plaća se na temelju održanih sjednica  i ugovorene bruto naknade po prisutnom članu.  Škola u prirodi financira se na bazi podnesenog računa za prijevoz po učeniku što plaća Gradski ured. Smještaj i boravak djece u hotelu podmiruju roditelji .</t>
  </si>
  <si>
    <t xml:space="preserve">  Odstupanja u projektima vidljiva su u povećanom broju učenika redovnog programa te veće skupine učenika u  produženom boravka u odnosu na 2017/18. Shodno tome povećavaju se rashodi za zaposlene , oprema i sve vezano uz organiziranje i provođenje kako redovnih programa tako i  pojačanog standarda.</t>
  </si>
  <si>
    <t xml:space="preserve">       Učenicima su osigurana nužna sredstva za nesmetano odvijanje nastave koja se svakodnevno poboljšava ulaganjem u audio i računalnu opremu. Veći broj učenika u odjeljenima  produženog boravka pokazatelj je veće zainteresiranosti roditelja i djece za pojedine programe i aktivnosti koje se nude u pojačanom standardu. Klimatizirane učionice vrlo su ugodne za boravak i učenje a nastojat će se klimatizirati  i ostatak učionica . Prošla nam je treća godina nakon uvođenja e-dnevnika, zadovoljni nastavnici  ,roditelji  i učenici.  Prošle školske godine jedna učenica na državnom natjecanju a deset učenika na županijskom natjecanju sa postignutim prolaznim rezultatima.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</si>
</sst>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7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8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9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5" fillId="0" borderId="35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4" fillId="0" borderId="45" xfId="0" applyNumberFormat="1" applyFont="1" applyFill="1" applyBorder="1" applyAlignment="1" applyProtection="1">
      <alignment vertical="top" wrapText="1"/>
    </xf>
    <xf numFmtId="0" fontId="46" fillId="0" borderId="45" xfId="0" applyNumberFormat="1" applyFont="1" applyFill="1" applyBorder="1" applyAlignment="1" applyProtection="1">
      <alignment vertical="top" wrapText="1"/>
    </xf>
    <xf numFmtId="0" fontId="46" fillId="0" borderId="0" xfId="0" applyNumberFormat="1" applyFont="1" applyFill="1" applyBorder="1" applyAlignment="1" applyProtection="1">
      <alignment vertical="top" wrapText="1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2" fillId="15" borderId="3" xfId="16" applyNumberFormat="1" applyFont="1" applyFill="1" applyBorder="1" applyAlignment="1" applyProtection="1"/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2" xfId="7" applyNumberFormat="1" applyFont="1" applyFill="1" applyBorder="1" applyAlignment="1" applyProtection="1">
      <alignment horizontal="left" vertical="center" wrapText="1"/>
    </xf>
    <xf numFmtId="0" fontId="52" fillId="0" borderId="44" xfId="0" applyFont="1" applyBorder="1" applyAlignment="1">
      <alignment vertical="center" wrapText="1"/>
    </xf>
    <xf numFmtId="49" fontId="50" fillId="0" borderId="43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3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</cellXfs>
  <cellStyles count="18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workbookViewId="0">
      <selection activeCell="A21" sqref="A21:E21"/>
    </sheetView>
  </sheetViews>
  <sheetFormatPr defaultColWidth="11.42578125" defaultRowHeight="12.75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>
      <c r="A2" s="246"/>
      <c r="B2" s="246"/>
      <c r="C2" s="246"/>
      <c r="D2" s="246"/>
      <c r="E2" s="246"/>
      <c r="F2" s="246"/>
      <c r="G2" s="246"/>
      <c r="H2" s="246"/>
    </row>
    <row r="3" spans="1:10" ht="48" customHeight="1">
      <c r="A3" s="247" t="s">
        <v>393</v>
      </c>
      <c r="B3" s="247"/>
      <c r="C3" s="247"/>
      <c r="D3" s="247"/>
      <c r="E3" s="247"/>
      <c r="F3" s="247"/>
      <c r="G3" s="247"/>
      <c r="H3" s="247"/>
    </row>
    <row r="4" spans="1:10" s="171" customFormat="1" ht="26.25" customHeight="1">
      <c r="A4" s="247" t="s">
        <v>14</v>
      </c>
      <c r="B4" s="247"/>
      <c r="C4" s="247"/>
      <c r="D4" s="247"/>
      <c r="E4" s="247"/>
      <c r="F4" s="247"/>
      <c r="G4" s="248"/>
      <c r="H4" s="248"/>
    </row>
    <row r="5" spans="1:10" ht="15.75" customHeight="1">
      <c r="A5" s="172"/>
      <c r="B5" s="173"/>
      <c r="C5" s="173"/>
      <c r="D5" s="173"/>
      <c r="E5" s="173"/>
    </row>
    <row r="6" spans="1:10" ht="27.75" customHeight="1">
      <c r="A6" s="174"/>
      <c r="B6" s="175"/>
      <c r="C6" s="175"/>
      <c r="D6" s="176"/>
      <c r="E6" s="177"/>
      <c r="F6" s="178" t="s">
        <v>394</v>
      </c>
      <c r="G6" s="178" t="s">
        <v>395</v>
      </c>
      <c r="H6" s="179" t="s">
        <v>396</v>
      </c>
      <c r="I6" s="180"/>
    </row>
    <row r="7" spans="1:10" ht="27.75" customHeight="1">
      <c r="A7" s="249" t="s">
        <v>13</v>
      </c>
      <c r="B7" s="241"/>
      <c r="C7" s="241"/>
      <c r="D7" s="241"/>
      <c r="E7" s="250"/>
      <c r="F7" s="181">
        <f>+F8+F9</f>
        <v>3173000</v>
      </c>
      <c r="G7" s="181">
        <f>G8+G9</f>
        <v>3219325</v>
      </c>
      <c r="H7" s="181">
        <f>+H8+H9</f>
        <v>3265684</v>
      </c>
      <c r="I7" s="182"/>
    </row>
    <row r="8" spans="1:10" ht="22.5" customHeight="1">
      <c r="A8" s="238" t="s">
        <v>12</v>
      </c>
      <c r="B8" s="239"/>
      <c r="C8" s="239"/>
      <c r="D8" s="239"/>
      <c r="E8" s="251"/>
      <c r="F8" s="183">
        <v>3173000</v>
      </c>
      <c r="G8" s="183">
        <v>3219325</v>
      </c>
      <c r="H8" s="183">
        <v>3265684</v>
      </c>
    </row>
    <row r="9" spans="1:10" ht="22.5" customHeight="1">
      <c r="A9" s="252" t="s">
        <v>11</v>
      </c>
      <c r="B9" s="251"/>
      <c r="C9" s="251"/>
      <c r="D9" s="251"/>
      <c r="E9" s="251"/>
      <c r="F9" s="183">
        <v>0</v>
      </c>
      <c r="G9" s="183">
        <v>0</v>
      </c>
      <c r="H9" s="183">
        <v>0</v>
      </c>
    </row>
    <row r="10" spans="1:10" ht="22.5" customHeight="1">
      <c r="A10" s="184" t="s">
        <v>10</v>
      </c>
      <c r="B10" s="185"/>
      <c r="C10" s="185"/>
      <c r="D10" s="185"/>
      <c r="E10" s="185"/>
      <c r="F10" s="181">
        <f>+F11+F12</f>
        <v>3173000</v>
      </c>
      <c r="G10" s="181">
        <f>+G11+G12</f>
        <v>3219325</v>
      </c>
      <c r="H10" s="181">
        <f>+H11+H12</f>
        <v>3265684</v>
      </c>
    </row>
    <row r="11" spans="1:10" ht="22.5" customHeight="1">
      <c r="A11" s="242" t="s">
        <v>9</v>
      </c>
      <c r="B11" s="239"/>
      <c r="C11" s="239"/>
      <c r="D11" s="239"/>
      <c r="E11" s="253"/>
      <c r="F11" s="183">
        <v>3173000</v>
      </c>
      <c r="G11" s="183">
        <v>3219325</v>
      </c>
      <c r="H11" s="186">
        <v>3265684</v>
      </c>
      <c r="I11" s="187"/>
      <c r="J11" s="187"/>
    </row>
    <row r="12" spans="1:10" ht="22.5" customHeight="1">
      <c r="A12" s="254" t="s">
        <v>8</v>
      </c>
      <c r="B12" s="251"/>
      <c r="C12" s="251"/>
      <c r="D12" s="251"/>
      <c r="E12" s="251"/>
      <c r="F12" s="188">
        <v>0</v>
      </c>
      <c r="G12" s="188">
        <v>0</v>
      </c>
      <c r="H12" s="186">
        <v>0</v>
      </c>
      <c r="I12" s="187"/>
      <c r="J12" s="187"/>
    </row>
    <row r="13" spans="1:10" ht="22.5" customHeight="1">
      <c r="A13" s="240" t="s">
        <v>7</v>
      </c>
      <c r="B13" s="241"/>
      <c r="C13" s="241"/>
      <c r="D13" s="241"/>
      <c r="E13" s="241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>
      <c r="A14" s="247"/>
      <c r="B14" s="236"/>
      <c r="C14" s="236"/>
      <c r="D14" s="236"/>
      <c r="E14" s="236"/>
      <c r="F14" s="237"/>
      <c r="G14" s="237"/>
      <c r="H14" s="237"/>
    </row>
    <row r="15" spans="1:10" ht="27.75" customHeight="1">
      <c r="A15" s="174"/>
      <c r="B15" s="175"/>
      <c r="C15" s="175"/>
      <c r="D15" s="176"/>
      <c r="E15" s="177"/>
      <c r="F15" s="178" t="s">
        <v>394</v>
      </c>
      <c r="G15" s="178" t="s">
        <v>395</v>
      </c>
      <c r="H15" s="179" t="s">
        <v>396</v>
      </c>
      <c r="J15" s="187"/>
    </row>
    <row r="16" spans="1:10" ht="30.75" customHeight="1">
      <c r="A16" s="255" t="s">
        <v>6</v>
      </c>
      <c r="B16" s="256"/>
      <c r="C16" s="256"/>
      <c r="D16" s="256"/>
      <c r="E16" s="257"/>
      <c r="F16" s="190">
        <v>264262</v>
      </c>
      <c r="G16" s="190">
        <v>0</v>
      </c>
      <c r="H16" s="191">
        <v>0</v>
      </c>
      <c r="J16" s="187"/>
    </row>
    <row r="17" spans="1:11" ht="34.5" customHeight="1">
      <c r="A17" s="243" t="s">
        <v>5</v>
      </c>
      <c r="B17" s="244"/>
      <c r="C17" s="244"/>
      <c r="D17" s="244"/>
      <c r="E17" s="245"/>
      <c r="F17" s="192">
        <v>264262</v>
      </c>
      <c r="G17" s="192">
        <v>0</v>
      </c>
      <c r="H17" s="189">
        <v>0</v>
      </c>
      <c r="J17" s="187"/>
    </row>
    <row r="18" spans="1:11" s="193" customFormat="1" ht="25.5" customHeight="1">
      <c r="A18" s="235"/>
      <c r="B18" s="236"/>
      <c r="C18" s="236"/>
      <c r="D18" s="236"/>
      <c r="E18" s="236"/>
      <c r="F18" s="237"/>
      <c r="G18" s="237"/>
      <c r="H18" s="237"/>
      <c r="J18" s="194"/>
    </row>
    <row r="19" spans="1:11" s="193" customFormat="1" ht="27.75" customHeight="1">
      <c r="A19" s="174"/>
      <c r="B19" s="175"/>
      <c r="C19" s="175"/>
      <c r="D19" s="176"/>
      <c r="E19" s="177"/>
      <c r="F19" s="178" t="s">
        <v>394</v>
      </c>
      <c r="G19" s="178" t="s">
        <v>395</v>
      </c>
      <c r="H19" s="179" t="s">
        <v>396</v>
      </c>
      <c r="J19" s="194"/>
      <c r="K19" s="194"/>
    </row>
    <row r="20" spans="1:11" s="193" customFormat="1" ht="22.5" customHeight="1">
      <c r="A20" s="238" t="s">
        <v>4</v>
      </c>
      <c r="B20" s="239"/>
      <c r="C20" s="239"/>
      <c r="D20" s="239"/>
      <c r="E20" s="239"/>
      <c r="F20" s="188"/>
      <c r="G20" s="188"/>
      <c r="H20" s="188"/>
      <c r="J20" s="194"/>
    </row>
    <row r="21" spans="1:11" s="193" customFormat="1" ht="33.75" customHeight="1">
      <c r="A21" s="238" t="s">
        <v>3</v>
      </c>
      <c r="B21" s="239"/>
      <c r="C21" s="239"/>
      <c r="D21" s="239"/>
      <c r="E21" s="239"/>
      <c r="F21" s="188"/>
      <c r="G21" s="188"/>
      <c r="H21" s="188"/>
    </row>
    <row r="22" spans="1:11" s="193" customFormat="1" ht="22.5" customHeight="1">
      <c r="A22" s="240" t="s">
        <v>2</v>
      </c>
      <c r="B22" s="241"/>
      <c r="C22" s="241"/>
      <c r="D22" s="241"/>
      <c r="E22" s="241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>
      <c r="A23" s="235"/>
      <c r="B23" s="236"/>
      <c r="C23" s="236"/>
      <c r="D23" s="236"/>
      <c r="E23" s="236"/>
      <c r="F23" s="237"/>
      <c r="G23" s="237"/>
      <c r="H23" s="237"/>
    </row>
    <row r="24" spans="1:11" s="193" customFormat="1" ht="22.5" customHeight="1">
      <c r="A24" s="242" t="s">
        <v>1</v>
      </c>
      <c r="B24" s="239"/>
      <c r="C24" s="239"/>
      <c r="D24" s="239"/>
      <c r="E24" s="239"/>
      <c r="F24" s="188" t="str">
        <f>IF((F13+F17+F22)&lt;&gt;0,"NESLAGANJE ZBROJA",(F13+F17+F22))</f>
        <v>NESLAGANJE ZBROJA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>
      <c r="A25" s="196"/>
      <c r="B25" s="173"/>
      <c r="C25" s="173"/>
      <c r="D25" s="173"/>
      <c r="E25" s="173"/>
    </row>
    <row r="26" spans="1:11" ht="42" customHeight="1">
      <c r="A26" s="233" t="s">
        <v>0</v>
      </c>
      <c r="B26" s="234"/>
      <c r="C26" s="234"/>
      <c r="D26" s="234"/>
      <c r="E26" s="234"/>
      <c r="F26" s="234"/>
      <c r="G26" s="234"/>
      <c r="H26" s="234"/>
    </row>
    <row r="27" spans="1:11">
      <c r="E27" s="198"/>
    </row>
    <row r="31" spans="1:11">
      <c r="F31" s="187"/>
      <c r="G31" s="187"/>
      <c r="H31" s="187"/>
    </row>
    <row r="32" spans="1:11">
      <c r="F32" s="187"/>
      <c r="G32" s="187"/>
      <c r="H32" s="187"/>
    </row>
    <row r="33" spans="5:8">
      <c r="E33" s="199"/>
      <c r="F33" s="200"/>
      <c r="G33" s="200"/>
      <c r="H33" s="200"/>
    </row>
    <row r="34" spans="5:8">
      <c r="E34" s="199"/>
      <c r="F34" s="187"/>
      <c r="G34" s="187"/>
      <c r="H34" s="187"/>
    </row>
    <row r="35" spans="5:8">
      <c r="E35" s="199"/>
      <c r="F35" s="187"/>
      <c r="G35" s="187"/>
      <c r="H35" s="187"/>
    </row>
    <row r="36" spans="5:8">
      <c r="E36" s="199"/>
      <c r="F36" s="187"/>
      <c r="G36" s="187"/>
      <c r="H36" s="187"/>
    </row>
    <row r="37" spans="5:8">
      <c r="E37" s="199"/>
      <c r="F37" s="187"/>
      <c r="G37" s="187"/>
      <c r="H37" s="187"/>
    </row>
    <row r="38" spans="5:8">
      <c r="E38" s="199"/>
    </row>
    <row r="43" spans="5:8">
      <c r="F43" s="187"/>
    </row>
    <row r="44" spans="5:8">
      <c r="F44" s="187"/>
    </row>
    <row r="45" spans="5:8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SheetLayoutView="100" workbookViewId="0">
      <selection activeCell="G66" sqref="G66"/>
    </sheetView>
  </sheetViews>
  <sheetFormatPr defaultRowHeight="12.75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430</v>
      </c>
      <c r="C2" s="3"/>
      <c r="D2" s="3"/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75">
      <c r="B4" s="260" t="s">
        <v>397</v>
      </c>
      <c r="C4" s="260"/>
      <c r="D4" s="260"/>
      <c r="E4" s="260"/>
      <c r="F4" s="260"/>
      <c r="G4" s="261"/>
    </row>
    <row r="5" spans="1:7" ht="15.75">
      <c r="B5" s="260"/>
      <c r="C5" s="260"/>
      <c r="D5" s="260"/>
      <c r="E5" s="260"/>
      <c r="F5" s="260"/>
      <c r="G5" s="261"/>
    </row>
    <row r="6" spans="1:7" ht="20.45" customHeight="1">
      <c r="B6" s="262" t="s">
        <v>16</v>
      </c>
      <c r="C6" s="263"/>
      <c r="D6" s="263"/>
      <c r="E6" s="263"/>
      <c r="F6" s="263"/>
      <c r="G6" s="263"/>
    </row>
    <row r="7" spans="1:7" ht="38.25">
      <c r="B7" s="8" t="s">
        <v>17</v>
      </c>
      <c r="C7" s="8" t="s">
        <v>18</v>
      </c>
      <c r="D7" s="169" t="s">
        <v>392</v>
      </c>
      <c r="E7" s="8" t="s">
        <v>19</v>
      </c>
      <c r="F7" s="8" t="s">
        <v>20</v>
      </c>
      <c r="G7" s="8" t="s">
        <v>398</v>
      </c>
    </row>
    <row r="8" spans="1:7" ht="24" customHeight="1">
      <c r="B8" s="167">
        <v>6</v>
      </c>
      <c r="C8" s="9" t="s">
        <v>21</v>
      </c>
      <c r="D8" s="9"/>
      <c r="E8" s="10">
        <f>E9+E33+E62+E72+E82+E79</f>
        <v>909000</v>
      </c>
      <c r="F8" s="10">
        <f>F9+F33+F62+F72+F82+F79</f>
        <v>922271</v>
      </c>
      <c r="G8" s="10">
        <f>G9+G33+G62+G72+G82+G79</f>
        <v>935552</v>
      </c>
    </row>
    <row r="9" spans="1:7" ht="24" customHeight="1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30</v>
      </c>
      <c r="D16" s="13" t="s">
        <v>399</v>
      </c>
      <c r="E16" s="14"/>
      <c r="F16" s="14"/>
      <c r="G16" s="14"/>
    </row>
    <row r="17" spans="2:7" ht="24" customHeight="1">
      <c r="B17" s="12">
        <v>6324</v>
      </c>
      <c r="C17" s="13" t="s">
        <v>31</v>
      </c>
      <c r="D17" s="13" t="s">
        <v>399</v>
      </c>
      <c r="E17" s="14"/>
      <c r="F17" s="14"/>
      <c r="G17" s="14"/>
    </row>
    <row r="18" spans="2:7" ht="24" customHeight="1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33</v>
      </c>
      <c r="D19" s="13" t="s">
        <v>400</v>
      </c>
      <c r="E19" s="14"/>
      <c r="F19" s="14"/>
      <c r="G19" s="14"/>
    </row>
    <row r="20" spans="2:7" ht="24" customHeight="1">
      <c r="B20" s="12">
        <v>6332</v>
      </c>
      <c r="C20" s="13" t="s">
        <v>34</v>
      </c>
      <c r="D20" s="13" t="s">
        <v>400</v>
      </c>
      <c r="E20" s="14"/>
      <c r="F20" s="14"/>
      <c r="G20" s="14"/>
    </row>
    <row r="21" spans="2:7" ht="24" customHeight="1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36</v>
      </c>
      <c r="D22" s="13" t="s">
        <v>400</v>
      </c>
      <c r="E22" s="14"/>
      <c r="F22" s="14"/>
      <c r="G22" s="14"/>
    </row>
    <row r="23" spans="2:7" ht="24" customHeight="1">
      <c r="B23" s="12">
        <v>6342</v>
      </c>
      <c r="C23" s="13" t="s">
        <v>37</v>
      </c>
      <c r="D23" s="13" t="s">
        <v>400</v>
      </c>
      <c r="E23" s="14"/>
      <c r="F23" s="14"/>
      <c r="G23" s="14"/>
    </row>
    <row r="24" spans="2:7" ht="24" customHeight="1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39</v>
      </c>
      <c r="D25" s="13" t="s">
        <v>400</v>
      </c>
      <c r="E25" s="14"/>
      <c r="F25" s="14"/>
      <c r="G25" s="14"/>
    </row>
    <row r="26" spans="2:7" ht="24" customHeight="1">
      <c r="B26" s="12">
        <v>6352</v>
      </c>
      <c r="C26" s="13" t="s">
        <v>40</v>
      </c>
      <c r="D26" s="13" t="s">
        <v>400</v>
      </c>
      <c r="E26" s="14"/>
      <c r="F26" s="14"/>
      <c r="G26" s="14"/>
    </row>
    <row r="27" spans="2:7" ht="24" customHeight="1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>
      <c r="B28" s="12" t="s">
        <v>43</v>
      </c>
      <c r="C28" s="13" t="s">
        <v>44</v>
      </c>
      <c r="D28" s="13" t="s">
        <v>400</v>
      </c>
      <c r="E28" s="14"/>
      <c r="F28" s="14"/>
      <c r="G28" s="14"/>
    </row>
    <row r="29" spans="2:7" ht="24" customHeight="1">
      <c r="B29" s="12" t="s">
        <v>45</v>
      </c>
      <c r="C29" s="13" t="s">
        <v>46</v>
      </c>
      <c r="D29" s="13" t="s">
        <v>400</v>
      </c>
      <c r="E29" s="14"/>
      <c r="F29" s="14"/>
      <c r="G29" s="14"/>
    </row>
    <row r="30" spans="2:7" ht="24" customHeight="1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>
      <c r="B31" s="12" t="s">
        <v>49</v>
      </c>
      <c r="C31" s="13" t="s">
        <v>50</v>
      </c>
      <c r="D31" s="13" t="s">
        <v>401</v>
      </c>
      <c r="E31" s="14"/>
      <c r="F31" s="14"/>
      <c r="G31" s="14"/>
    </row>
    <row r="32" spans="2:7" ht="24" customHeight="1">
      <c r="B32" s="12" t="s">
        <v>51</v>
      </c>
      <c r="C32" s="13" t="s">
        <v>52</v>
      </c>
      <c r="D32" s="13" t="s">
        <v>401</v>
      </c>
      <c r="E32" s="14"/>
      <c r="F32" s="14"/>
      <c r="G32" s="14"/>
    </row>
    <row r="33" spans="1:7" ht="24" customHeight="1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>
      <c r="A62" s="11" t="s">
        <v>91</v>
      </c>
      <c r="B62" s="167">
        <v>65</v>
      </c>
      <c r="C62" s="9" t="s">
        <v>92</v>
      </c>
      <c r="D62" s="9"/>
      <c r="E62" s="10">
        <f>E63+E68</f>
        <v>830000</v>
      </c>
      <c r="F62" s="10">
        <f>F63+F68</f>
        <v>842118</v>
      </c>
      <c r="G62" s="10">
        <f>G63+G68</f>
        <v>854245</v>
      </c>
    </row>
    <row r="63" spans="1:7" ht="24" customHeight="1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>
      <c r="B68" s="12">
        <v>652</v>
      </c>
      <c r="C68" s="13" t="s">
        <v>98</v>
      </c>
      <c r="D68" s="13"/>
      <c r="E68" s="10">
        <f>SUM(E69:E71)</f>
        <v>830000</v>
      </c>
      <c r="F68" s="10">
        <f>SUM(F69:F71)</f>
        <v>842118</v>
      </c>
      <c r="G68" s="10">
        <f>SUM(G69:G71)</f>
        <v>854245</v>
      </c>
    </row>
    <row r="69" spans="1:7" ht="24" customHeight="1">
      <c r="B69" s="12">
        <v>6526</v>
      </c>
      <c r="C69" s="13" t="s">
        <v>99</v>
      </c>
      <c r="D69" s="13" t="s">
        <v>244</v>
      </c>
      <c r="E69" s="14">
        <v>830000</v>
      </c>
      <c r="F69" s="14">
        <v>842118</v>
      </c>
      <c r="G69" s="14">
        <v>854245</v>
      </c>
    </row>
    <row r="70" spans="1:7" ht="24" customHeight="1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>
      <c r="A72" s="11" t="s">
        <v>104</v>
      </c>
      <c r="B72" s="167">
        <v>66</v>
      </c>
      <c r="C72" s="18" t="s">
        <v>105</v>
      </c>
      <c r="D72" s="18"/>
      <c r="E72" s="10">
        <f>E73+E76</f>
        <v>79000</v>
      </c>
      <c r="F72" s="10">
        <f>F73+F76</f>
        <v>80153</v>
      </c>
      <c r="G72" s="10">
        <f>G73+G76</f>
        <v>81307</v>
      </c>
    </row>
    <row r="73" spans="1:7" ht="24" customHeight="1">
      <c r="B73" s="12">
        <v>661</v>
      </c>
      <c r="C73" s="13" t="s">
        <v>106</v>
      </c>
      <c r="D73" s="13"/>
      <c r="E73" s="10">
        <f>SUM(E74:E75)</f>
        <v>79000</v>
      </c>
      <c r="F73" s="10">
        <f>SUM(F74:F75)</f>
        <v>80153</v>
      </c>
      <c r="G73" s="10">
        <f>SUM(G74:G75)</f>
        <v>81307</v>
      </c>
    </row>
    <row r="74" spans="1:7" ht="24" customHeight="1">
      <c r="B74" s="12">
        <v>6614</v>
      </c>
      <c r="C74" s="13" t="s">
        <v>107</v>
      </c>
      <c r="D74" s="13" t="s">
        <v>206</v>
      </c>
      <c r="E74" s="14">
        <v>9000</v>
      </c>
      <c r="F74" s="14">
        <v>9131</v>
      </c>
      <c r="G74" s="14">
        <v>9263</v>
      </c>
    </row>
    <row r="75" spans="1:7" ht="24" customHeight="1">
      <c r="B75" s="12">
        <v>6615</v>
      </c>
      <c r="C75" s="13" t="s">
        <v>108</v>
      </c>
      <c r="D75" s="13" t="s">
        <v>206</v>
      </c>
      <c r="E75" s="14">
        <v>70000</v>
      </c>
      <c r="F75" s="14">
        <v>71022</v>
      </c>
      <c r="G75" s="14">
        <v>72044</v>
      </c>
    </row>
    <row r="76" spans="1:7" ht="24" customHeight="1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110</v>
      </c>
      <c r="D77" s="13" t="s">
        <v>402</v>
      </c>
      <c r="E77" s="14"/>
      <c r="F77" s="14"/>
      <c r="G77" s="14"/>
    </row>
    <row r="78" spans="1:7" ht="24" customHeight="1">
      <c r="B78" s="12">
        <v>6632</v>
      </c>
      <c r="C78" s="17" t="s">
        <v>111</v>
      </c>
      <c r="D78" s="17" t="s">
        <v>402</v>
      </c>
      <c r="E78" s="14"/>
      <c r="F78" s="14"/>
      <c r="G78" s="14"/>
    </row>
    <row r="79" spans="1:7" ht="24" customHeight="1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>
      <c r="B133" s="258" t="s">
        <v>180</v>
      </c>
      <c r="C133" s="259"/>
      <c r="D133" s="168"/>
      <c r="E133" s="10">
        <f>E113+E85+E8</f>
        <v>909000</v>
      </c>
      <c r="F133" s="10">
        <f>F113+F85+F8</f>
        <v>922271</v>
      </c>
      <c r="G133" s="10">
        <f>G113+G85+G8</f>
        <v>935552</v>
      </c>
      <c r="J133" s="19"/>
    </row>
    <row r="134" spans="1:10" ht="24" customHeight="1">
      <c r="A134" s="11" t="s">
        <v>181</v>
      </c>
      <c r="B134" s="258" t="s">
        <v>182</v>
      </c>
      <c r="C134" s="259"/>
      <c r="D134" s="168"/>
      <c r="E134" s="24">
        <v>264262</v>
      </c>
      <c r="F134" s="24"/>
      <c r="G134" s="24"/>
      <c r="J134" s="19"/>
    </row>
    <row r="135" spans="1:10" ht="24" customHeight="1">
      <c r="B135" s="262" t="s">
        <v>183</v>
      </c>
      <c r="C135" s="263"/>
      <c r="D135" s="263"/>
      <c r="E135" s="263"/>
      <c r="F135" s="263"/>
      <c r="G135" s="263"/>
    </row>
    <row r="136" spans="1:10" ht="24" customHeight="1">
      <c r="B136" s="12" t="s">
        <v>112</v>
      </c>
      <c r="C136" s="15" t="s">
        <v>113</v>
      </c>
      <c r="D136" s="15"/>
      <c r="E136" s="10">
        <f>SUM(E137)</f>
        <v>2264000</v>
      </c>
      <c r="F136" s="10">
        <f t="shared" ref="F136:G136" si="3">SUM(F137)</f>
        <v>2297054</v>
      </c>
      <c r="G136" s="10">
        <f t="shared" si="3"/>
        <v>2330132</v>
      </c>
    </row>
    <row r="137" spans="1:10" ht="24" customHeight="1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2264000</v>
      </c>
      <c r="F137" s="10">
        <f t="shared" ref="F137:G137" si="4">SUM(F138:F140)</f>
        <v>2297054</v>
      </c>
      <c r="G137" s="10">
        <f t="shared" si="4"/>
        <v>2330132</v>
      </c>
    </row>
    <row r="138" spans="1:10" ht="24" customHeight="1">
      <c r="B138" s="12" t="s">
        <v>187</v>
      </c>
      <c r="C138" s="17" t="s">
        <v>188</v>
      </c>
      <c r="D138" s="17" t="s">
        <v>244</v>
      </c>
      <c r="E138" s="14">
        <v>2264000</v>
      </c>
      <c r="F138" s="14">
        <v>2297054</v>
      </c>
      <c r="G138" s="14">
        <v>2330132</v>
      </c>
    </row>
    <row r="139" spans="1:10" ht="24" customHeight="1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>
      <c r="B141" s="258" t="s">
        <v>193</v>
      </c>
      <c r="C141" s="259"/>
      <c r="D141" s="168"/>
      <c r="E141" s="10">
        <f>E136</f>
        <v>2264000</v>
      </c>
      <c r="F141" s="10">
        <f t="shared" ref="F141:G141" si="5">F136</f>
        <v>2297054</v>
      </c>
      <c r="G141" s="10">
        <f t="shared" si="5"/>
        <v>2330132</v>
      </c>
      <c r="J141" s="19"/>
    </row>
    <row r="142" spans="1:10" ht="24" customHeight="1">
      <c r="B142" s="258" t="s">
        <v>194</v>
      </c>
      <c r="C142" s="259"/>
      <c r="D142" s="168"/>
      <c r="E142" s="10">
        <f>E133+E141</f>
        <v>3173000</v>
      </c>
      <c r="F142" s="10">
        <f t="shared" ref="F142:G142" si="6">F133+F141</f>
        <v>3219325</v>
      </c>
      <c r="G142" s="10">
        <f t="shared" si="6"/>
        <v>3265684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4"/>
  <sheetViews>
    <sheetView view="pageBreakPreview" topLeftCell="A126" zoomScale="82" zoomScaleNormal="82" zoomScaleSheetLayoutView="82" workbookViewId="0">
      <selection activeCell="P34" sqref="P34"/>
    </sheetView>
  </sheetViews>
  <sheetFormatPr defaultRowHeight="15.7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86" t="s">
        <v>382</v>
      </c>
      <c r="N1" s="286"/>
      <c r="O1" s="119"/>
      <c r="P1" s="118"/>
      <c r="Q1" s="118"/>
    </row>
    <row r="2" spans="1:80" s="31" customFormat="1" ht="21" customHeight="1">
      <c r="A2" s="287" t="s">
        <v>414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425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426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427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288" t="s">
        <v>195</v>
      </c>
      <c r="B10" s="290" t="s">
        <v>196</v>
      </c>
      <c r="C10" s="292" t="s">
        <v>197</v>
      </c>
      <c r="D10" s="294" t="s">
        <v>199</v>
      </c>
      <c r="E10" s="294" t="s">
        <v>403</v>
      </c>
      <c r="F10" s="294" t="s">
        <v>404</v>
      </c>
      <c r="G10" s="296" t="s">
        <v>405</v>
      </c>
      <c r="H10" s="296" t="s">
        <v>406</v>
      </c>
      <c r="I10" s="296" t="s">
        <v>407</v>
      </c>
      <c r="J10" s="296" t="s">
        <v>408</v>
      </c>
      <c r="K10" s="296" t="s">
        <v>409</v>
      </c>
      <c r="L10" s="296" t="s">
        <v>410</v>
      </c>
      <c r="M10" s="296" t="s">
        <v>411</v>
      </c>
      <c r="N10" s="296" t="s">
        <v>412</v>
      </c>
      <c r="O10" s="296" t="s">
        <v>198</v>
      </c>
      <c r="P10" s="294" t="s">
        <v>200</v>
      </c>
      <c r="Q10" s="294" t="s">
        <v>413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289"/>
      <c r="B11" s="291"/>
      <c r="C11" s="293"/>
      <c r="D11" s="295"/>
      <c r="E11" s="295"/>
      <c r="F11" s="295"/>
      <c r="G11" s="297"/>
      <c r="H11" s="297"/>
      <c r="I11" s="297"/>
      <c r="J11" s="297"/>
      <c r="K11" s="297"/>
      <c r="L11" s="297"/>
      <c r="M11" s="297"/>
      <c r="N11" s="297"/>
      <c r="O11" s="297"/>
      <c r="P11" s="295"/>
      <c r="Q11" s="295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339</v>
      </c>
      <c r="B14" s="145"/>
      <c r="C14" s="146"/>
      <c r="D14" s="147">
        <f>D15</f>
        <v>3173000</v>
      </c>
      <c r="E14" s="147">
        <f>E15</f>
        <v>2264000</v>
      </c>
      <c r="F14" s="147">
        <f>F15</f>
        <v>909000</v>
      </c>
      <c r="G14" s="147">
        <f t="shared" ref="G14:Q14" si="0">G15</f>
        <v>0</v>
      </c>
      <c r="H14" s="147">
        <f t="shared" si="0"/>
        <v>0</v>
      </c>
      <c r="I14" s="147">
        <f t="shared" si="0"/>
        <v>830000</v>
      </c>
      <c r="J14" s="147">
        <f t="shared" si="0"/>
        <v>79000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264262</v>
      </c>
      <c r="P14" s="147">
        <f t="shared" si="0"/>
        <v>3219325</v>
      </c>
      <c r="Q14" s="148">
        <f t="shared" si="0"/>
        <v>3265683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340</v>
      </c>
      <c r="B15" s="150"/>
      <c r="C15" s="151"/>
      <c r="D15" s="152">
        <f t="shared" ref="D15:Q15" si="1">D16+D59</f>
        <v>3173000</v>
      </c>
      <c r="E15" s="152">
        <f t="shared" si="1"/>
        <v>2264000</v>
      </c>
      <c r="F15" s="152">
        <f t="shared" si="1"/>
        <v>909000</v>
      </c>
      <c r="G15" s="152">
        <f t="shared" si="1"/>
        <v>0</v>
      </c>
      <c r="H15" s="152">
        <f t="shared" si="1"/>
        <v>0</v>
      </c>
      <c r="I15" s="152">
        <f t="shared" si="1"/>
        <v>830000</v>
      </c>
      <c r="J15" s="152">
        <f t="shared" si="1"/>
        <v>79000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264262</v>
      </c>
      <c r="P15" s="152">
        <f t="shared" si="1"/>
        <v>3219325</v>
      </c>
      <c r="Q15" s="153">
        <f t="shared" si="1"/>
        <v>3265683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298" t="s">
        <v>341</v>
      </c>
      <c r="B16" s="299"/>
      <c r="C16" s="299"/>
      <c r="D16" s="209">
        <f t="shared" ref="D16:Q16" si="2">D17+D51</f>
        <v>888300</v>
      </c>
      <c r="E16" s="209">
        <f t="shared" si="2"/>
        <v>821300</v>
      </c>
      <c r="F16" s="209">
        <f t="shared" si="2"/>
        <v>67000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67000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264262</v>
      </c>
      <c r="P16" s="209">
        <f t="shared" si="2"/>
        <v>901271</v>
      </c>
      <c r="Q16" s="220">
        <f t="shared" si="2"/>
        <v>914254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283" t="s">
        <v>342</v>
      </c>
      <c r="B17" s="284"/>
      <c r="C17" s="285"/>
      <c r="D17" s="210">
        <f>D18</f>
        <v>823800</v>
      </c>
      <c r="E17" s="210">
        <f>E18</f>
        <v>821300</v>
      </c>
      <c r="F17" s="210">
        <f>F18</f>
        <v>2500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2500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264262</v>
      </c>
      <c r="P17" s="210">
        <f t="shared" si="3"/>
        <v>835829</v>
      </c>
      <c r="Q17" s="221">
        <f t="shared" si="3"/>
        <v>847870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205</v>
      </c>
      <c r="C18" s="73" t="s">
        <v>378</v>
      </c>
      <c r="D18" s="211">
        <f t="shared" ref="D18:Q18" si="4">D19+D43+D48</f>
        <v>823800</v>
      </c>
      <c r="E18" s="211">
        <f t="shared" si="4"/>
        <v>821300</v>
      </c>
      <c r="F18" s="211">
        <f t="shared" si="4"/>
        <v>2500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2500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264262</v>
      </c>
      <c r="P18" s="211">
        <f t="shared" si="4"/>
        <v>835829</v>
      </c>
      <c r="Q18" s="222">
        <f t="shared" si="4"/>
        <v>847870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221</v>
      </c>
      <c r="C19" s="75" t="s">
        <v>222</v>
      </c>
      <c r="D19" s="211">
        <f>D20+D23+D28+D38</f>
        <v>814800</v>
      </c>
      <c r="E19" s="211">
        <f t="shared" ref="E19:Q19" si="5">E20+E23+E28+E38</f>
        <v>812300</v>
      </c>
      <c r="F19" s="211">
        <f t="shared" si="5"/>
        <v>2500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2500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264262</v>
      </c>
      <c r="P19" s="211">
        <f t="shared" si="5"/>
        <v>826697</v>
      </c>
      <c r="Q19" s="211">
        <f t="shared" si="5"/>
        <v>838607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223</v>
      </c>
      <c r="C20" s="75" t="s">
        <v>362</v>
      </c>
      <c r="D20" s="211">
        <f t="shared" ref="D20:Q20" si="6">SUM(D21:D22)</f>
        <v>49000</v>
      </c>
      <c r="E20" s="211">
        <f t="shared" si="6"/>
        <v>49000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49715</v>
      </c>
      <c r="Q20" s="222">
        <f t="shared" si="6"/>
        <v>50410</v>
      </c>
      <c r="R20" s="51"/>
      <c r="S20" s="136"/>
      <c r="T20" s="105"/>
      <c r="V20" s="141"/>
      <c r="W20" s="105"/>
    </row>
    <row r="21" spans="1:80" ht="18" customHeight="1">
      <c r="A21" s="76" t="s">
        <v>209</v>
      </c>
      <c r="B21" s="77" t="s">
        <v>224</v>
      </c>
      <c r="C21" s="78" t="s">
        <v>225</v>
      </c>
      <c r="D21" s="212">
        <f>E21+F21</f>
        <v>42000</v>
      </c>
      <c r="E21" s="138">
        <v>42000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42613</v>
      </c>
      <c r="Q21" s="138">
        <v>43205</v>
      </c>
      <c r="R21" s="51"/>
      <c r="S21" s="136"/>
      <c r="T21" s="105"/>
      <c r="V21" s="141"/>
      <c r="W21" s="105"/>
    </row>
    <row r="22" spans="1:80" ht="18" customHeight="1">
      <c r="A22" s="76" t="s">
        <v>213</v>
      </c>
      <c r="B22" s="77" t="s">
        <v>230</v>
      </c>
      <c r="C22" s="78" t="s">
        <v>231</v>
      </c>
      <c r="D22" s="212">
        <f t="shared" ref="D22:D42" si="7">E22+F22</f>
        <v>7000</v>
      </c>
      <c r="E22" s="138">
        <v>7000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7102</v>
      </c>
      <c r="Q22" s="138">
        <v>7205</v>
      </c>
      <c r="R22" s="51"/>
      <c r="S22" s="136"/>
      <c r="T22" s="105"/>
      <c r="V22" s="141"/>
      <c r="W22" s="105"/>
    </row>
    <row r="23" spans="1:80" ht="18" customHeight="1">
      <c r="A23" s="79"/>
      <c r="B23" s="74" t="s">
        <v>232</v>
      </c>
      <c r="C23" s="80" t="s">
        <v>312</v>
      </c>
      <c r="D23" s="211">
        <f t="shared" ref="D23:Q23" si="9">SUM(D24:D27)</f>
        <v>394000</v>
      </c>
      <c r="E23" s="211">
        <f t="shared" si="9"/>
        <v>391500</v>
      </c>
      <c r="F23" s="211">
        <f t="shared" si="9"/>
        <v>2500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2500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264262</v>
      </c>
      <c r="P23" s="211">
        <f t="shared" si="9"/>
        <v>399752</v>
      </c>
      <c r="Q23" s="222">
        <f t="shared" si="9"/>
        <v>405538</v>
      </c>
      <c r="R23" s="51"/>
      <c r="S23" s="136"/>
      <c r="T23" s="105"/>
      <c r="V23" s="141"/>
      <c r="W23" s="105"/>
    </row>
    <row r="24" spans="1:80" ht="18" customHeight="1">
      <c r="A24" s="76" t="s">
        <v>205</v>
      </c>
      <c r="B24" s="77" t="s">
        <v>234</v>
      </c>
      <c r="C24" s="78" t="s">
        <v>235</v>
      </c>
      <c r="D24" s="212">
        <f t="shared" si="7"/>
        <v>70000</v>
      </c>
      <c r="E24" s="139">
        <v>70000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v>71022</v>
      </c>
      <c r="Q24" s="115">
        <v>72045</v>
      </c>
      <c r="R24" s="51"/>
      <c r="S24" s="136"/>
      <c r="T24" s="105"/>
      <c r="V24" s="141"/>
      <c r="W24" s="105"/>
    </row>
    <row r="25" spans="1:80" ht="18" customHeight="1">
      <c r="A25" s="76" t="s">
        <v>219</v>
      </c>
      <c r="B25" s="77" t="s">
        <v>240</v>
      </c>
      <c r="C25" s="78" t="s">
        <v>241</v>
      </c>
      <c r="D25" s="212">
        <f t="shared" si="7"/>
        <v>270000</v>
      </c>
      <c r="E25" s="139">
        <v>270000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273942</v>
      </c>
      <c r="Q25" s="115">
        <v>277917</v>
      </c>
      <c r="R25" s="51"/>
      <c r="S25" s="136"/>
      <c r="T25" s="105"/>
      <c r="V25" s="141"/>
      <c r="W25" s="105"/>
    </row>
    <row r="26" spans="1:80" ht="18" customHeight="1">
      <c r="A26" s="76" t="s">
        <v>226</v>
      </c>
      <c r="B26" s="77" t="s">
        <v>243</v>
      </c>
      <c r="C26" s="78" t="s">
        <v>343</v>
      </c>
      <c r="D26" s="212">
        <f t="shared" si="7"/>
        <v>47000</v>
      </c>
      <c r="E26" s="139">
        <v>47000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>
        <v>264262</v>
      </c>
      <c r="P26" s="115">
        <v>47686</v>
      </c>
      <c r="Q26" s="115">
        <v>48372</v>
      </c>
      <c r="R26" s="51"/>
      <c r="S26" s="136"/>
      <c r="T26" s="105"/>
      <c r="V26" s="141"/>
      <c r="W26" s="105"/>
    </row>
    <row r="27" spans="1:80" ht="18" customHeight="1">
      <c r="A27" s="76" t="s">
        <v>229</v>
      </c>
      <c r="B27" s="77" t="s">
        <v>245</v>
      </c>
      <c r="C27" s="78" t="s">
        <v>246</v>
      </c>
      <c r="D27" s="212">
        <f t="shared" si="7"/>
        <v>7000</v>
      </c>
      <c r="E27" s="139">
        <v>4500</v>
      </c>
      <c r="F27" s="212">
        <f t="shared" si="8"/>
        <v>2500</v>
      </c>
      <c r="G27" s="115"/>
      <c r="H27" s="115"/>
      <c r="I27" s="115"/>
      <c r="J27" s="115">
        <v>2500</v>
      </c>
      <c r="K27" s="115"/>
      <c r="L27" s="115"/>
      <c r="M27" s="115"/>
      <c r="N27" s="115"/>
      <c r="O27" s="115"/>
      <c r="P27" s="115">
        <v>7102</v>
      </c>
      <c r="Q27" s="115">
        <v>7204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247</v>
      </c>
      <c r="C28" s="80" t="s">
        <v>248</v>
      </c>
      <c r="D28" s="213">
        <f>SUM(D29:D37)</f>
        <v>286300</v>
      </c>
      <c r="E28" s="213">
        <f>SUM(E29:E37)</f>
        <v>286300</v>
      </c>
      <c r="F28" s="213">
        <f>SUM(F29:F37)</f>
        <v>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0</v>
      </c>
      <c r="J28" s="213">
        <f t="shared" si="10"/>
        <v>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290482</v>
      </c>
      <c r="Q28" s="223">
        <f t="shared" si="11"/>
        <v>294662</v>
      </c>
      <c r="R28" s="51"/>
      <c r="S28" s="136"/>
      <c r="T28" s="105"/>
      <c r="V28" s="141"/>
      <c r="W28" s="105"/>
    </row>
    <row r="29" spans="1:80" ht="18" customHeight="1">
      <c r="A29" s="76" t="s">
        <v>233</v>
      </c>
      <c r="B29" s="82" t="s">
        <v>250</v>
      </c>
      <c r="C29" s="78" t="s">
        <v>251</v>
      </c>
      <c r="D29" s="212">
        <f t="shared" si="7"/>
        <v>18500</v>
      </c>
      <c r="E29" s="139">
        <v>18500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18770</v>
      </c>
      <c r="Q29" s="115">
        <v>19040</v>
      </c>
      <c r="R29" s="51"/>
      <c r="S29" s="136"/>
      <c r="T29" s="105"/>
      <c r="V29" s="141"/>
      <c r="W29" s="105"/>
    </row>
    <row r="30" spans="1:80" ht="18" customHeight="1">
      <c r="A30" s="76" t="s">
        <v>236</v>
      </c>
      <c r="B30" s="82" t="s">
        <v>253</v>
      </c>
      <c r="C30" s="78" t="s">
        <v>254</v>
      </c>
      <c r="D30" s="212">
        <f t="shared" si="7"/>
        <v>24800</v>
      </c>
      <c r="E30" s="139">
        <v>24800</v>
      </c>
      <c r="F30" s="212">
        <f t="shared" si="12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v>25164</v>
      </c>
      <c r="Q30" s="115">
        <v>25524</v>
      </c>
      <c r="R30" s="51"/>
      <c r="S30" s="136"/>
      <c r="T30" s="105"/>
      <c r="V30" s="141"/>
      <c r="W30" s="105"/>
    </row>
    <row r="31" spans="1:80" ht="18" customHeight="1">
      <c r="A31" s="76" t="s">
        <v>239</v>
      </c>
      <c r="B31" s="82" t="s">
        <v>255</v>
      </c>
      <c r="C31" s="78" t="s">
        <v>256</v>
      </c>
      <c r="D31" s="212">
        <f t="shared" si="7"/>
        <v>1000</v>
      </c>
      <c r="E31" s="139">
        <v>1000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1015</v>
      </c>
      <c r="Q31" s="115">
        <v>1029</v>
      </c>
      <c r="R31" s="51"/>
      <c r="S31" s="136"/>
      <c r="T31" s="105"/>
      <c r="V31" s="141"/>
      <c r="W31" s="105"/>
    </row>
    <row r="32" spans="1:80" ht="18" customHeight="1">
      <c r="A32" s="76" t="s">
        <v>242</v>
      </c>
      <c r="B32" s="82" t="s">
        <v>258</v>
      </c>
      <c r="C32" s="83" t="s">
        <v>259</v>
      </c>
      <c r="D32" s="212">
        <f t="shared" si="7"/>
        <v>115000</v>
      </c>
      <c r="E32" s="139">
        <v>115000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116679</v>
      </c>
      <c r="Q32" s="115">
        <v>118359</v>
      </c>
      <c r="R32" s="51"/>
      <c r="S32" s="136"/>
      <c r="T32" s="105"/>
      <c r="V32" s="141"/>
      <c r="W32" s="105"/>
    </row>
    <row r="33" spans="1:23" ht="18" customHeight="1">
      <c r="A33" s="76" t="s">
        <v>244</v>
      </c>
      <c r="B33" s="82" t="s">
        <v>261</v>
      </c>
      <c r="C33" s="78" t="s">
        <v>262</v>
      </c>
      <c r="D33" s="212">
        <f t="shared" si="7"/>
        <v>50000</v>
      </c>
      <c r="E33" s="139">
        <v>50000</v>
      </c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50730</v>
      </c>
      <c r="Q33" s="115">
        <v>51460</v>
      </c>
      <c r="R33" s="51"/>
      <c r="S33" s="136"/>
      <c r="T33" s="105"/>
      <c r="V33" s="141"/>
      <c r="W33" s="105"/>
    </row>
    <row r="34" spans="1:23" ht="18" customHeight="1">
      <c r="A34" s="76" t="s">
        <v>249</v>
      </c>
      <c r="B34" s="77" t="s">
        <v>263</v>
      </c>
      <c r="C34" s="78" t="s">
        <v>264</v>
      </c>
      <c r="D34" s="212">
        <f t="shared" si="7"/>
        <v>22000</v>
      </c>
      <c r="E34" s="139">
        <v>22000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22321</v>
      </c>
      <c r="Q34" s="115">
        <v>22643</v>
      </c>
      <c r="R34" s="51"/>
      <c r="S34" s="136"/>
      <c r="T34" s="105"/>
      <c r="V34" s="141"/>
      <c r="W34" s="105"/>
    </row>
    <row r="35" spans="1:23" ht="18" customHeight="1">
      <c r="A35" s="76" t="s">
        <v>252</v>
      </c>
      <c r="B35" s="77" t="s">
        <v>266</v>
      </c>
      <c r="C35" s="78" t="s">
        <v>267</v>
      </c>
      <c r="D35" s="212">
        <f t="shared" si="7"/>
        <v>30000</v>
      </c>
      <c r="E35" s="139">
        <v>30000</v>
      </c>
      <c r="F35" s="212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v>30438</v>
      </c>
      <c r="Q35" s="115">
        <v>30876</v>
      </c>
      <c r="R35" s="51"/>
      <c r="S35" s="136"/>
      <c r="T35" s="105"/>
      <c r="V35" s="141"/>
      <c r="W35" s="105"/>
    </row>
    <row r="36" spans="1:23" ht="18" customHeight="1">
      <c r="A36" s="76" t="s">
        <v>257</v>
      </c>
      <c r="B36" s="77" t="s">
        <v>269</v>
      </c>
      <c r="C36" s="78" t="s">
        <v>270</v>
      </c>
      <c r="D36" s="212">
        <f t="shared" si="7"/>
        <v>15000</v>
      </c>
      <c r="E36" s="139">
        <v>15000</v>
      </c>
      <c r="F36" s="212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15219</v>
      </c>
      <c r="Q36" s="115">
        <v>15439</v>
      </c>
      <c r="R36" s="51"/>
      <c r="S36" s="136"/>
      <c r="T36" s="105"/>
      <c r="V36" s="141"/>
      <c r="W36" s="105"/>
    </row>
    <row r="37" spans="1:23" ht="18" customHeight="1">
      <c r="A37" s="76" t="s">
        <v>260</v>
      </c>
      <c r="B37" s="82" t="s">
        <v>272</v>
      </c>
      <c r="C37" s="78" t="s">
        <v>273</v>
      </c>
      <c r="D37" s="212">
        <f t="shared" si="7"/>
        <v>10000</v>
      </c>
      <c r="E37" s="139">
        <v>10000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10146</v>
      </c>
      <c r="Q37" s="115">
        <v>10292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275</v>
      </c>
      <c r="C38" s="80" t="s">
        <v>276</v>
      </c>
      <c r="D38" s="213">
        <f t="shared" ref="D38:Q38" si="13">SUM(D39:D42)</f>
        <v>85500</v>
      </c>
      <c r="E38" s="213">
        <f t="shared" si="13"/>
        <v>85500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86748</v>
      </c>
      <c r="Q38" s="213">
        <f t="shared" si="13"/>
        <v>87997</v>
      </c>
      <c r="R38" s="51"/>
      <c r="S38" s="136"/>
      <c r="T38" s="105"/>
      <c r="V38" s="141"/>
      <c r="W38" s="105"/>
    </row>
    <row r="39" spans="1:23" ht="18" customHeight="1">
      <c r="A39" s="76" t="s">
        <v>265</v>
      </c>
      <c r="B39" s="82" t="s">
        <v>279</v>
      </c>
      <c r="C39" s="78" t="s">
        <v>280</v>
      </c>
      <c r="D39" s="212">
        <f t="shared" si="7"/>
        <v>10000</v>
      </c>
      <c r="E39" s="139">
        <v>10000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10146</v>
      </c>
      <c r="Q39" s="115">
        <v>10292</v>
      </c>
      <c r="R39" s="51"/>
      <c r="S39" s="136"/>
      <c r="T39" s="105"/>
      <c r="V39" s="141"/>
      <c r="W39" s="105"/>
    </row>
    <row r="40" spans="1:23" ht="18" customHeight="1">
      <c r="A40" s="76" t="s">
        <v>268</v>
      </c>
      <c r="B40" s="82" t="s">
        <v>281</v>
      </c>
      <c r="C40" s="78" t="s">
        <v>282</v>
      </c>
      <c r="D40" s="212">
        <f t="shared" si="7"/>
        <v>5000</v>
      </c>
      <c r="E40" s="139">
        <v>5000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5073</v>
      </c>
      <c r="Q40" s="115">
        <v>5146</v>
      </c>
      <c r="R40" s="51"/>
      <c r="S40" s="136"/>
      <c r="T40" s="105"/>
      <c r="V40" s="141"/>
      <c r="W40" s="105"/>
    </row>
    <row r="41" spans="1:23" ht="18" customHeight="1">
      <c r="A41" s="76" t="s">
        <v>271</v>
      </c>
      <c r="B41" s="82" t="s">
        <v>284</v>
      </c>
      <c r="C41" s="78" t="s">
        <v>285</v>
      </c>
      <c r="D41" s="212">
        <f t="shared" si="7"/>
        <v>500</v>
      </c>
      <c r="E41" s="139">
        <v>500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507</v>
      </c>
      <c r="Q41" s="115">
        <v>514</v>
      </c>
      <c r="R41" s="51"/>
      <c r="S41" s="136"/>
      <c r="T41" s="105"/>
      <c r="V41" s="141"/>
      <c r="W41" s="105"/>
    </row>
    <row r="42" spans="1:23" ht="18" customHeight="1">
      <c r="A42" s="76" t="s">
        <v>274</v>
      </c>
      <c r="B42" s="82" t="s">
        <v>287</v>
      </c>
      <c r="C42" s="78" t="s">
        <v>288</v>
      </c>
      <c r="D42" s="212">
        <f t="shared" si="7"/>
        <v>70000</v>
      </c>
      <c r="E42" s="139">
        <v>70000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71022</v>
      </c>
      <c r="Q42" s="115">
        <v>72045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289</v>
      </c>
      <c r="C43" s="80" t="s">
        <v>290</v>
      </c>
      <c r="D43" s="213">
        <f>D44</f>
        <v>9000</v>
      </c>
      <c r="E43" s="213">
        <f t="shared" ref="E43:Q43" si="15">E44</f>
        <v>9000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9132</v>
      </c>
      <c r="Q43" s="213">
        <f t="shared" si="15"/>
        <v>9263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291</v>
      </c>
      <c r="C44" s="80" t="s">
        <v>292</v>
      </c>
      <c r="D44" s="213">
        <f>SUM(D45:D47)</f>
        <v>9000</v>
      </c>
      <c r="E44" s="213">
        <f t="shared" ref="E44:Q44" si="16">SUM(E45:E47)</f>
        <v>9000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9132</v>
      </c>
      <c r="Q44" s="213">
        <f t="shared" si="16"/>
        <v>9263</v>
      </c>
      <c r="R44" s="51"/>
      <c r="S44" s="136"/>
      <c r="T44" s="105"/>
      <c r="V44" s="141"/>
      <c r="W44" s="105"/>
    </row>
    <row r="45" spans="1:23" ht="18" customHeight="1">
      <c r="A45" s="76" t="s">
        <v>277</v>
      </c>
      <c r="B45" s="82" t="s">
        <v>294</v>
      </c>
      <c r="C45" s="78" t="s">
        <v>295</v>
      </c>
      <c r="D45" s="212">
        <f t="shared" ref="D45:D47" si="17">E45+F45</f>
        <v>8000</v>
      </c>
      <c r="E45" s="139">
        <v>8000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8117</v>
      </c>
      <c r="Q45" s="115">
        <v>8234</v>
      </c>
      <c r="R45" s="51"/>
      <c r="S45" s="136"/>
      <c r="T45" s="105"/>
      <c r="V45" s="141"/>
      <c r="W45" s="105"/>
    </row>
    <row r="46" spans="1:23" ht="18" customHeight="1">
      <c r="A46" s="76" t="s">
        <v>278</v>
      </c>
      <c r="B46" s="82" t="s">
        <v>296</v>
      </c>
      <c r="C46" s="78" t="s">
        <v>297</v>
      </c>
      <c r="D46" s="212">
        <f t="shared" si="17"/>
        <v>1000</v>
      </c>
      <c r="E46" s="139">
        <v>1000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1015</v>
      </c>
      <c r="Q46" s="115">
        <v>1029</v>
      </c>
      <c r="R46" s="51"/>
      <c r="S46" s="136"/>
      <c r="T46" s="105"/>
      <c r="V46" s="141"/>
      <c r="W46" s="105"/>
    </row>
    <row r="47" spans="1:23" ht="18" customHeight="1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v>0</v>
      </c>
      <c r="Q47" s="115">
        <v>0</v>
      </c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273" t="s">
        <v>346</v>
      </c>
      <c r="B51" s="274"/>
      <c r="C51" s="275"/>
      <c r="D51" s="214">
        <f>D52</f>
        <v>64500</v>
      </c>
      <c r="E51" s="214">
        <f t="shared" ref="E51:Q52" si="22">E52</f>
        <v>0</v>
      </c>
      <c r="F51" s="214">
        <f t="shared" si="22"/>
        <v>64500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64500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65442</v>
      </c>
      <c r="Q51" s="214">
        <f t="shared" si="22"/>
        <v>66384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219</v>
      </c>
      <c r="C52" s="73" t="s">
        <v>8</v>
      </c>
      <c r="D52" s="213">
        <f>D53</f>
        <v>64500</v>
      </c>
      <c r="E52" s="213">
        <f t="shared" si="22"/>
        <v>0</v>
      </c>
      <c r="F52" s="213">
        <f t="shared" si="22"/>
        <v>64500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64500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65442</v>
      </c>
      <c r="Q52" s="213">
        <f t="shared" si="22"/>
        <v>66384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324</v>
      </c>
      <c r="C53" s="85" t="s">
        <v>363</v>
      </c>
      <c r="D53" s="213">
        <f>D54+D56</f>
        <v>64500</v>
      </c>
      <c r="E53" s="213">
        <f t="shared" ref="E53:Q53" si="23">E54+E56</f>
        <v>0</v>
      </c>
      <c r="F53" s="213">
        <f t="shared" si="23"/>
        <v>64500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64500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65442</v>
      </c>
      <c r="Q53" s="213">
        <f t="shared" si="23"/>
        <v>66384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4">E55</f>
        <v>0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0</v>
      </c>
      <c r="Q54" s="213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286</v>
      </c>
      <c r="B55" s="87" t="s">
        <v>365</v>
      </c>
      <c r="C55" s="78" t="s">
        <v>127</v>
      </c>
      <c r="D55" s="212">
        <f t="shared" ref="D55:D58" si="25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325</v>
      </c>
      <c r="C56" s="80" t="s">
        <v>326</v>
      </c>
      <c r="D56" s="213">
        <f t="shared" ref="D56:Q56" si="26">SUM(D57:D58)</f>
        <v>64500</v>
      </c>
      <c r="E56" s="213">
        <f t="shared" si="26"/>
        <v>0</v>
      </c>
      <c r="F56" s="213">
        <f t="shared" si="26"/>
        <v>64500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64500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65442</v>
      </c>
      <c r="Q56" s="213">
        <f t="shared" si="26"/>
        <v>66384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293</v>
      </c>
      <c r="B57" s="87" t="s">
        <v>327</v>
      </c>
      <c r="C57" s="78" t="s">
        <v>130</v>
      </c>
      <c r="D57" s="212">
        <f t="shared" si="25"/>
        <v>15000</v>
      </c>
      <c r="E57" s="139"/>
      <c r="F57" s="212">
        <f t="shared" ref="F57:F58" si="27">SUM(G57:N57)</f>
        <v>15000</v>
      </c>
      <c r="G57" s="115"/>
      <c r="H57" s="115"/>
      <c r="I57" s="115"/>
      <c r="J57" s="115">
        <v>15000</v>
      </c>
      <c r="K57" s="115"/>
      <c r="L57" s="115"/>
      <c r="M57" s="115"/>
      <c r="N57" s="115"/>
      <c r="O57" s="115"/>
      <c r="P57" s="115">
        <v>15219</v>
      </c>
      <c r="Q57" s="115">
        <v>15438</v>
      </c>
      <c r="R57" s="51"/>
      <c r="S57" s="136"/>
      <c r="T57" s="105"/>
      <c r="V57" s="141"/>
      <c r="W57" s="105"/>
    </row>
    <row r="58" spans="1:80" ht="18" customHeight="1">
      <c r="A58" s="76" t="s">
        <v>311</v>
      </c>
      <c r="B58" s="87" t="s">
        <v>330</v>
      </c>
      <c r="C58" s="78" t="s">
        <v>136</v>
      </c>
      <c r="D58" s="212">
        <f t="shared" si="25"/>
        <v>49500</v>
      </c>
      <c r="E58" s="139"/>
      <c r="F58" s="212">
        <f t="shared" si="27"/>
        <v>49500</v>
      </c>
      <c r="G58" s="115"/>
      <c r="H58" s="115"/>
      <c r="I58" s="115"/>
      <c r="J58" s="115">
        <v>49500</v>
      </c>
      <c r="K58" s="115"/>
      <c r="L58" s="115"/>
      <c r="M58" s="115"/>
      <c r="N58" s="115"/>
      <c r="O58" s="115"/>
      <c r="P58" s="115">
        <v>50223</v>
      </c>
      <c r="Q58" s="115">
        <v>50946</v>
      </c>
      <c r="R58" s="51"/>
      <c r="S58" s="136"/>
      <c r="T58" s="105"/>
      <c r="V58" s="141"/>
      <c r="W58" s="105"/>
    </row>
    <row r="59" spans="1:80" s="46" customFormat="1" ht="43.5" customHeight="1">
      <c r="A59" s="270" t="s">
        <v>347</v>
      </c>
      <c r="B59" s="271"/>
      <c r="C59" s="272"/>
      <c r="D59" s="215">
        <f t="shared" ref="D59:Q59" si="28">D60+D76+D80+D84+D88+D92+D98+D102+D106+D121+D128+D144</f>
        <v>2284700</v>
      </c>
      <c r="E59" s="215">
        <f t="shared" si="28"/>
        <v>1442700</v>
      </c>
      <c r="F59" s="215">
        <f t="shared" si="28"/>
        <v>842000</v>
      </c>
      <c r="G59" s="215">
        <f t="shared" si="28"/>
        <v>0</v>
      </c>
      <c r="H59" s="215">
        <f t="shared" si="28"/>
        <v>0</v>
      </c>
      <c r="I59" s="215">
        <f t="shared" si="28"/>
        <v>830000</v>
      </c>
      <c r="J59" s="215">
        <f t="shared" si="28"/>
        <v>12000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2318054</v>
      </c>
      <c r="Q59" s="215">
        <f t="shared" si="28"/>
        <v>2351429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267" t="s">
        <v>348</v>
      </c>
      <c r="B60" s="268"/>
      <c r="C60" s="269"/>
      <c r="D60" s="214">
        <f>D61</f>
        <v>874500</v>
      </c>
      <c r="E60" s="214">
        <f>E61</f>
        <v>624500</v>
      </c>
      <c r="F60" s="214">
        <f>F61</f>
        <v>250000</v>
      </c>
      <c r="G60" s="214">
        <f t="shared" ref="G60:Q60" si="29">G61</f>
        <v>0</v>
      </c>
      <c r="H60" s="214">
        <f t="shared" si="29"/>
        <v>0</v>
      </c>
      <c r="I60" s="214">
        <f t="shared" si="29"/>
        <v>250000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887267</v>
      </c>
      <c r="Q60" s="224">
        <f t="shared" si="29"/>
        <v>900042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205</v>
      </c>
      <c r="C61" s="73" t="s">
        <v>378</v>
      </c>
      <c r="D61" s="213">
        <f>D62+D70+D73</f>
        <v>874500</v>
      </c>
      <c r="E61" s="213">
        <f>E62+E70+E73</f>
        <v>624500</v>
      </c>
      <c r="F61" s="213">
        <f>F62+F70+F73</f>
        <v>250000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250000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887267</v>
      </c>
      <c r="Q61" s="223">
        <f t="shared" si="30"/>
        <v>900042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206</v>
      </c>
      <c r="C62" s="91" t="s">
        <v>207</v>
      </c>
      <c r="D62" s="213">
        <f>D63+D65+D67</f>
        <v>846000</v>
      </c>
      <c r="E62" s="213">
        <f>E63+E65+E67</f>
        <v>596000</v>
      </c>
      <c r="F62" s="213">
        <f>F63+F65+F67</f>
        <v>250000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250000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858351</v>
      </c>
      <c r="Q62" s="223">
        <f t="shared" si="31"/>
        <v>870710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208</v>
      </c>
      <c r="C63" s="91" t="s">
        <v>366</v>
      </c>
      <c r="D63" s="213">
        <f>D64</f>
        <v>730000</v>
      </c>
      <c r="E63" s="213">
        <f>E64</f>
        <v>480000</v>
      </c>
      <c r="F63" s="213">
        <f>F64</f>
        <v>250000</v>
      </c>
      <c r="G63" s="213">
        <f t="shared" ref="G63:Q63" si="32">G64</f>
        <v>0</v>
      </c>
      <c r="H63" s="213">
        <f t="shared" si="32"/>
        <v>0</v>
      </c>
      <c r="I63" s="213">
        <f t="shared" si="32"/>
        <v>250000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740658</v>
      </c>
      <c r="Q63" s="223">
        <f t="shared" si="32"/>
        <v>751323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313</v>
      </c>
      <c r="B64" s="87" t="s">
        <v>210</v>
      </c>
      <c r="C64" s="78" t="s">
        <v>211</v>
      </c>
      <c r="D64" s="212">
        <f t="shared" ref="D64" si="33">E64+F64</f>
        <v>730000</v>
      </c>
      <c r="E64" s="139">
        <v>480000</v>
      </c>
      <c r="F64" s="212">
        <f>SUM(G64:N64)</f>
        <v>250000</v>
      </c>
      <c r="G64" s="139"/>
      <c r="H64" s="139"/>
      <c r="I64" s="139">
        <v>250000</v>
      </c>
      <c r="J64" s="139"/>
      <c r="K64" s="139"/>
      <c r="L64" s="139"/>
      <c r="M64" s="139"/>
      <c r="N64" s="139"/>
      <c r="O64" s="139"/>
      <c r="P64" s="139">
        <v>740658</v>
      </c>
      <c r="Q64" s="140">
        <v>751323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367</v>
      </c>
      <c r="C65" s="93" t="s">
        <v>212</v>
      </c>
      <c r="D65" s="213">
        <f t="shared" ref="D65:E65" si="34">D66</f>
        <v>12000</v>
      </c>
      <c r="E65" s="213">
        <f t="shared" si="34"/>
        <v>12000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12175</v>
      </c>
      <c r="Q65" s="223">
        <f t="shared" si="35"/>
        <v>12350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314</v>
      </c>
      <c r="B66" s="87" t="s">
        <v>214</v>
      </c>
      <c r="C66" s="78" t="s">
        <v>215</v>
      </c>
      <c r="D66" s="212">
        <f t="shared" ref="D66" si="36">E66+F66</f>
        <v>12000</v>
      </c>
      <c r="E66" s="139">
        <v>12000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12175</v>
      </c>
      <c r="Q66" s="115">
        <v>12350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350</v>
      </c>
      <c r="C67" s="93" t="s">
        <v>216</v>
      </c>
      <c r="D67" s="213">
        <f t="shared" ref="D67:E67" si="37">D68+D69</f>
        <v>104000</v>
      </c>
      <c r="E67" s="213">
        <f t="shared" si="37"/>
        <v>104000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105518</v>
      </c>
      <c r="Q67" s="223">
        <f t="shared" si="38"/>
        <v>107037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315</v>
      </c>
      <c r="B68" s="87" t="s">
        <v>217</v>
      </c>
      <c r="C68" s="78" t="s">
        <v>218</v>
      </c>
      <c r="D68" s="212">
        <f t="shared" ref="D68:D69" si="39">E68+F68</f>
        <v>92000</v>
      </c>
      <c r="E68" s="139">
        <v>92000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93343</v>
      </c>
      <c r="Q68" s="115">
        <v>94687</v>
      </c>
      <c r="R68" s="51"/>
      <c r="S68" s="136"/>
      <c r="T68" s="105"/>
      <c r="V68" s="141"/>
      <c r="W68" s="105"/>
    </row>
    <row r="69" spans="1:80" ht="18" customHeight="1">
      <c r="A69" s="76" t="s">
        <v>316</v>
      </c>
      <c r="B69" s="87" t="s">
        <v>220</v>
      </c>
      <c r="C69" s="78" t="s">
        <v>349</v>
      </c>
      <c r="D69" s="212">
        <f t="shared" si="39"/>
        <v>12000</v>
      </c>
      <c r="E69" s="139">
        <v>12000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12175</v>
      </c>
      <c r="Q69" s="115">
        <v>12350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221</v>
      </c>
      <c r="C70" s="75" t="s">
        <v>222</v>
      </c>
      <c r="D70" s="213">
        <f t="shared" ref="D70:Q74" si="40">D71</f>
        <v>28500</v>
      </c>
      <c r="E70" s="213">
        <f t="shared" si="40"/>
        <v>28500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28916</v>
      </c>
      <c r="Q70" s="213">
        <f t="shared" si="40"/>
        <v>29332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223</v>
      </c>
      <c r="C71" s="75" t="s">
        <v>415</v>
      </c>
      <c r="D71" s="213">
        <f t="shared" si="40"/>
        <v>28500</v>
      </c>
      <c r="E71" s="213">
        <f t="shared" si="40"/>
        <v>28500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28916</v>
      </c>
      <c r="Q71" s="213">
        <f t="shared" si="40"/>
        <v>29332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317</v>
      </c>
      <c r="B72" s="87" t="s">
        <v>227</v>
      </c>
      <c r="C72" s="78" t="s">
        <v>228</v>
      </c>
      <c r="D72" s="212">
        <f t="shared" ref="D72" si="41">E72+F72</f>
        <v>28500</v>
      </c>
      <c r="E72" s="139">
        <v>28500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28916</v>
      </c>
      <c r="Q72" s="115">
        <v>29332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>
      <c r="A76" s="264" t="s">
        <v>416</v>
      </c>
      <c r="B76" s="265"/>
      <c r="C76" s="266"/>
      <c r="D76" s="214">
        <f t="shared" ref="D76:Q78" si="43">D77</f>
        <v>300000</v>
      </c>
      <c r="E76" s="214">
        <f t="shared" si="43"/>
        <v>300000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304380</v>
      </c>
      <c r="Q76" s="214">
        <f t="shared" si="43"/>
        <v>308763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302</v>
      </c>
      <c r="C77" s="85" t="s">
        <v>303</v>
      </c>
      <c r="D77" s="213">
        <f t="shared" si="43"/>
        <v>300000</v>
      </c>
      <c r="E77" s="213">
        <f t="shared" si="43"/>
        <v>300000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304380</v>
      </c>
      <c r="Q77" s="213">
        <f t="shared" si="43"/>
        <v>308763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304</v>
      </c>
      <c r="C78" s="96" t="s">
        <v>305</v>
      </c>
      <c r="D78" s="213">
        <f t="shared" si="43"/>
        <v>300000</v>
      </c>
      <c r="E78" s="213">
        <f t="shared" si="43"/>
        <v>300000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304380</v>
      </c>
      <c r="Q78" s="213">
        <f t="shared" si="43"/>
        <v>308763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221</v>
      </c>
      <c r="B79" s="87" t="s">
        <v>321</v>
      </c>
      <c r="C79" s="78" t="s">
        <v>322</v>
      </c>
      <c r="D79" s="212">
        <f t="shared" ref="D79" si="44">E79+F79</f>
        <v>300000</v>
      </c>
      <c r="E79" s="139">
        <v>300000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304380</v>
      </c>
      <c r="Q79" s="139">
        <v>308763</v>
      </c>
      <c r="R79" s="51"/>
      <c r="S79" s="136"/>
      <c r="T79" s="105"/>
      <c r="V79" s="141"/>
      <c r="W79" s="105"/>
    </row>
    <row r="80" spans="1:80" s="110" customFormat="1" ht="31.5" customHeight="1">
      <c r="A80" s="273" t="s">
        <v>351</v>
      </c>
      <c r="B80" s="274"/>
      <c r="C80" s="275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306</v>
      </c>
      <c r="C81" s="73" t="s">
        <v>307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308</v>
      </c>
      <c r="C82" s="73" t="s">
        <v>369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318</v>
      </c>
      <c r="B83" s="87" t="s">
        <v>309</v>
      </c>
      <c r="C83" s="78" t="s">
        <v>310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>
      <c r="A84" s="267" t="s">
        <v>352</v>
      </c>
      <c r="B84" s="268"/>
      <c r="C84" s="269"/>
      <c r="D84" s="214">
        <f t="shared" ref="D84:Q86" si="47">D85</f>
        <v>850000</v>
      </c>
      <c r="E84" s="214">
        <f t="shared" si="47"/>
        <v>270000</v>
      </c>
      <c r="F84" s="214">
        <f t="shared" si="47"/>
        <v>580000</v>
      </c>
      <c r="G84" s="214">
        <f t="shared" si="47"/>
        <v>0</v>
      </c>
      <c r="H84" s="214">
        <f t="shared" si="47"/>
        <v>0</v>
      </c>
      <c r="I84" s="214">
        <f t="shared" si="47"/>
        <v>580000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862410</v>
      </c>
      <c r="Q84" s="214">
        <f t="shared" si="47"/>
        <v>874828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221</v>
      </c>
      <c r="C85" s="75" t="s">
        <v>222</v>
      </c>
      <c r="D85" s="213">
        <f t="shared" si="47"/>
        <v>850000</v>
      </c>
      <c r="E85" s="213">
        <f t="shared" si="47"/>
        <v>270000</v>
      </c>
      <c r="F85" s="213">
        <f t="shared" si="47"/>
        <v>580000</v>
      </c>
      <c r="G85" s="213">
        <f t="shared" si="47"/>
        <v>0</v>
      </c>
      <c r="H85" s="213">
        <f t="shared" si="47"/>
        <v>0</v>
      </c>
      <c r="I85" s="213">
        <f t="shared" si="47"/>
        <v>580000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862410</v>
      </c>
      <c r="Q85" s="213">
        <f t="shared" si="47"/>
        <v>874828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232</v>
      </c>
      <c r="C86" s="73" t="s">
        <v>312</v>
      </c>
      <c r="D86" s="213">
        <f t="shared" si="47"/>
        <v>850000</v>
      </c>
      <c r="E86" s="213">
        <f t="shared" si="47"/>
        <v>270000</v>
      </c>
      <c r="F86" s="213">
        <f t="shared" si="47"/>
        <v>580000</v>
      </c>
      <c r="G86" s="213">
        <f t="shared" si="47"/>
        <v>0</v>
      </c>
      <c r="H86" s="213">
        <f t="shared" si="47"/>
        <v>0</v>
      </c>
      <c r="I86" s="213">
        <f t="shared" si="47"/>
        <v>580000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862410</v>
      </c>
      <c r="Q86" s="213">
        <f t="shared" si="47"/>
        <v>874828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289</v>
      </c>
      <c r="B87" s="87" t="s">
        <v>237</v>
      </c>
      <c r="C87" s="78" t="s">
        <v>238</v>
      </c>
      <c r="D87" s="212">
        <f t="shared" ref="D87" si="48">E87+F87</f>
        <v>850000</v>
      </c>
      <c r="E87" s="139">
        <v>270000</v>
      </c>
      <c r="F87" s="212">
        <f>SUM(G87:N87)</f>
        <v>580000</v>
      </c>
      <c r="G87" s="115"/>
      <c r="H87" s="115"/>
      <c r="I87" s="115">
        <v>580000</v>
      </c>
      <c r="J87" s="115"/>
      <c r="K87" s="115"/>
      <c r="L87" s="115"/>
      <c r="M87" s="115"/>
      <c r="N87" s="115"/>
      <c r="O87" s="115"/>
      <c r="P87" s="115">
        <v>862410</v>
      </c>
      <c r="Q87" s="115">
        <v>874828</v>
      </c>
      <c r="R87" s="51"/>
      <c r="S87" s="136"/>
      <c r="T87" s="105"/>
      <c r="V87" s="141"/>
      <c r="W87" s="105"/>
    </row>
    <row r="88" spans="1:80" s="112" customFormat="1" ht="29.25" customHeight="1">
      <c r="A88" s="277" t="s">
        <v>353</v>
      </c>
      <c r="B88" s="278"/>
      <c r="C88" s="279"/>
      <c r="D88" s="214">
        <f t="shared" ref="D88:Q90" si="49">D89</f>
        <v>40000</v>
      </c>
      <c r="E88" s="214">
        <f t="shared" si="49"/>
        <v>40000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40584</v>
      </c>
      <c r="Q88" s="214">
        <f t="shared" si="49"/>
        <v>41168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221</v>
      </c>
      <c r="C89" s="75" t="s">
        <v>222</v>
      </c>
      <c r="D89" s="213">
        <f t="shared" si="49"/>
        <v>40000</v>
      </c>
      <c r="E89" s="213">
        <f t="shared" si="49"/>
        <v>40000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40584</v>
      </c>
      <c r="Q89" s="213">
        <f t="shared" si="49"/>
        <v>41168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275</v>
      </c>
      <c r="C90" s="73" t="s">
        <v>276</v>
      </c>
      <c r="D90" s="213">
        <f t="shared" si="49"/>
        <v>40000</v>
      </c>
      <c r="E90" s="213">
        <f t="shared" si="49"/>
        <v>40000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40584</v>
      </c>
      <c r="Q90" s="213">
        <f t="shared" si="49"/>
        <v>41168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319</v>
      </c>
      <c r="B91" s="104" t="s">
        <v>379</v>
      </c>
      <c r="C91" s="94" t="s">
        <v>354</v>
      </c>
      <c r="D91" s="212">
        <f t="shared" ref="D91" si="50">E91+F91</f>
        <v>40000</v>
      </c>
      <c r="E91" s="139">
        <v>40000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40584</v>
      </c>
      <c r="Q91" s="139">
        <v>41168</v>
      </c>
      <c r="R91" s="51"/>
      <c r="S91" s="136"/>
      <c r="T91" s="105"/>
      <c r="V91" s="141"/>
      <c r="W91" s="105"/>
    </row>
    <row r="92" spans="1:80" s="112" customFormat="1" ht="31.5" customHeight="1">
      <c r="A92" s="273" t="s">
        <v>417</v>
      </c>
      <c r="B92" s="274"/>
      <c r="C92" s="275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302</v>
      </c>
      <c r="B97" s="87" t="s">
        <v>287</v>
      </c>
      <c r="C97" s="78" t="s">
        <v>288</v>
      </c>
      <c r="D97" s="212">
        <f t="shared" ref="D97" si="56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>
      <c r="A98" s="273" t="s">
        <v>355</v>
      </c>
      <c r="B98" s="274"/>
      <c r="C98" s="275"/>
      <c r="D98" s="214">
        <f t="shared" ref="D98:Q100" si="57">D99</f>
        <v>30000</v>
      </c>
      <c r="E98" s="214">
        <f t="shared" si="57"/>
        <v>30000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30438</v>
      </c>
      <c r="Q98" s="214">
        <f t="shared" si="57"/>
        <v>30876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221</v>
      </c>
      <c r="C99" s="75" t="s">
        <v>222</v>
      </c>
      <c r="D99" s="213">
        <f t="shared" si="57"/>
        <v>30000</v>
      </c>
      <c r="E99" s="213">
        <f t="shared" si="57"/>
        <v>30000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30438</v>
      </c>
      <c r="Q99" s="213">
        <f t="shared" si="57"/>
        <v>30876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275</v>
      </c>
      <c r="C100" s="80" t="s">
        <v>276</v>
      </c>
      <c r="D100" s="213">
        <f t="shared" si="57"/>
        <v>30000</v>
      </c>
      <c r="E100" s="213">
        <f t="shared" si="57"/>
        <v>30000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30438</v>
      </c>
      <c r="Q100" s="213">
        <f t="shared" si="57"/>
        <v>30876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30000</v>
      </c>
      <c r="E101" s="139">
        <v>30000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30438</v>
      </c>
      <c r="Q101" s="115">
        <v>30876</v>
      </c>
      <c r="R101" s="51"/>
      <c r="S101" s="136"/>
      <c r="T101" s="105"/>
      <c r="V101" s="141"/>
      <c r="W101" s="105"/>
    </row>
    <row r="102" spans="1:80" s="112" customFormat="1" ht="27" customHeight="1">
      <c r="A102" s="273" t="s">
        <v>356</v>
      </c>
      <c r="B102" s="274"/>
      <c r="C102" s="275"/>
      <c r="D102" s="214">
        <f t="shared" ref="D102:Q104" si="59">D103</f>
        <v>0</v>
      </c>
      <c r="E102" s="214">
        <f t="shared" si="59"/>
        <v>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0</v>
      </c>
      <c r="Q102" s="214">
        <f t="shared" si="59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221</v>
      </c>
      <c r="C103" s="75" t="s">
        <v>222</v>
      </c>
      <c r="D103" s="213">
        <f t="shared" si="59"/>
        <v>0</v>
      </c>
      <c r="E103" s="213">
        <f t="shared" si="59"/>
        <v>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0</v>
      </c>
      <c r="Q103" s="213">
        <f t="shared" si="59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247</v>
      </c>
      <c r="C104" s="73" t="s">
        <v>248</v>
      </c>
      <c r="D104" s="213">
        <f t="shared" si="59"/>
        <v>0</v>
      </c>
      <c r="E104" s="213">
        <f t="shared" si="59"/>
        <v>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0</v>
      </c>
      <c r="Q104" s="213">
        <f t="shared" si="59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0</v>
      </c>
      <c r="E105" s="139"/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>
      <c r="A106" s="273" t="s">
        <v>358</v>
      </c>
      <c r="B106" s="274"/>
      <c r="C106" s="275"/>
      <c r="D106" s="214">
        <f>D107</f>
        <v>178200</v>
      </c>
      <c r="E106" s="214">
        <f t="shared" ref="E106:Q106" si="61">E107</f>
        <v>178200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180800</v>
      </c>
      <c r="Q106" s="214">
        <f t="shared" si="61"/>
        <v>183403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205</v>
      </c>
      <c r="C107" s="73" t="s">
        <v>378</v>
      </c>
      <c r="D107" s="213">
        <f>D108+D116</f>
        <v>178200</v>
      </c>
      <c r="E107" s="213">
        <f t="shared" ref="E107:Q107" si="62">E108+E116</f>
        <v>178200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180800</v>
      </c>
      <c r="Q107" s="213">
        <f t="shared" si="62"/>
        <v>183403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206</v>
      </c>
      <c r="C108" s="75" t="s">
        <v>207</v>
      </c>
      <c r="D108" s="213">
        <f>D109+D111+D113</f>
        <v>166700</v>
      </c>
      <c r="E108" s="213">
        <f t="shared" ref="E108:Q108" si="63">E109+E111+E113</f>
        <v>166700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169132</v>
      </c>
      <c r="Q108" s="213">
        <f t="shared" si="63"/>
        <v>171568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418</v>
      </c>
      <c r="C109" s="75" t="s">
        <v>366</v>
      </c>
      <c r="D109" s="213">
        <f>D110</f>
        <v>143000</v>
      </c>
      <c r="E109" s="213">
        <f t="shared" ref="E109:Q109" si="64">E110</f>
        <v>143000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145087</v>
      </c>
      <c r="Q109" s="213">
        <f t="shared" si="64"/>
        <v>147177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329</v>
      </c>
      <c r="B110" s="82" t="s">
        <v>210</v>
      </c>
      <c r="C110" s="97" t="s">
        <v>211</v>
      </c>
      <c r="D110" s="216">
        <f t="shared" ref="D110" si="65">E110+F110</f>
        <v>143000</v>
      </c>
      <c r="E110" s="139">
        <v>143000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145087</v>
      </c>
      <c r="Q110" s="140">
        <v>147177</v>
      </c>
      <c r="R110" s="205"/>
      <c r="S110" s="136"/>
      <c r="T110" s="105"/>
      <c r="V110" s="141"/>
      <c r="W110" s="105"/>
    </row>
    <row r="111" spans="1:80" s="39" customFormat="1" ht="18" customHeight="1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323</v>
      </c>
      <c r="B112" s="82" t="s">
        <v>214</v>
      </c>
      <c r="C112" s="97" t="s">
        <v>419</v>
      </c>
      <c r="D112" s="216">
        <f t="shared" ref="D112" si="67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>
      <c r="A113" s="71"/>
      <c r="B113" s="74" t="s">
        <v>350</v>
      </c>
      <c r="C113" s="75" t="s">
        <v>216</v>
      </c>
      <c r="D113" s="213">
        <f>D114+D115</f>
        <v>23700</v>
      </c>
      <c r="E113" s="213">
        <f t="shared" ref="E113:Q113" si="68">E114+E115</f>
        <v>23700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24045</v>
      </c>
      <c r="Q113" s="213">
        <f t="shared" si="68"/>
        <v>24391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324</v>
      </c>
      <c r="B114" s="82" t="s">
        <v>217</v>
      </c>
      <c r="C114" s="97" t="s">
        <v>420</v>
      </c>
      <c r="D114" s="216">
        <f t="shared" ref="D114:D115" si="69">E114+F114</f>
        <v>21500</v>
      </c>
      <c r="E114" s="139">
        <v>21500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21813</v>
      </c>
      <c r="Q114" s="140">
        <v>22127</v>
      </c>
      <c r="R114" s="205"/>
      <c r="S114" s="136"/>
      <c r="T114" s="105"/>
      <c r="V114" s="141"/>
      <c r="W114" s="105"/>
    </row>
    <row r="115" spans="1:80" ht="18" customHeight="1">
      <c r="A115" s="86" t="s">
        <v>331</v>
      </c>
      <c r="B115" s="82" t="s">
        <v>220</v>
      </c>
      <c r="C115" s="97" t="s">
        <v>349</v>
      </c>
      <c r="D115" s="216">
        <f t="shared" si="69"/>
        <v>2200</v>
      </c>
      <c r="E115" s="139">
        <v>2200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v>2232</v>
      </c>
      <c r="Q115" s="140">
        <v>2264</v>
      </c>
      <c r="R115" s="205"/>
      <c r="S115" s="136"/>
      <c r="T115" s="105"/>
      <c r="V115" s="141"/>
      <c r="W115" s="105"/>
    </row>
    <row r="116" spans="1:80" s="39" customFormat="1" ht="18" customHeight="1">
      <c r="A116" s="71"/>
      <c r="B116" s="74" t="s">
        <v>221</v>
      </c>
      <c r="C116" s="75" t="s">
        <v>222</v>
      </c>
      <c r="D116" s="213">
        <f>D117+D119</f>
        <v>11500</v>
      </c>
      <c r="E116" s="213">
        <f t="shared" ref="E116:Q116" si="70">E117+E119</f>
        <v>11500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11668</v>
      </c>
      <c r="Q116" s="213">
        <f t="shared" si="70"/>
        <v>11835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223</v>
      </c>
      <c r="C117" s="75" t="s">
        <v>415</v>
      </c>
      <c r="D117" s="213">
        <f>D118</f>
        <v>11500</v>
      </c>
      <c r="E117" s="213">
        <f t="shared" ref="E117:Q117" si="71">E118</f>
        <v>11500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11668</v>
      </c>
      <c r="Q117" s="213">
        <f t="shared" si="71"/>
        <v>11835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332</v>
      </c>
      <c r="B118" s="82" t="s">
        <v>227</v>
      </c>
      <c r="C118" s="97" t="s">
        <v>228</v>
      </c>
      <c r="D118" s="216">
        <f t="shared" ref="D118" si="72">E118+F118</f>
        <v>11500</v>
      </c>
      <c r="E118" s="139">
        <v>11500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v>11668</v>
      </c>
      <c r="Q118" s="140">
        <v>11835</v>
      </c>
      <c r="R118" s="205"/>
      <c r="S118" s="136"/>
      <c r="T118" s="105"/>
      <c r="V118" s="141"/>
      <c r="W118" s="105"/>
    </row>
    <row r="119" spans="1:80" s="39" customFormat="1" ht="18" customHeight="1">
      <c r="A119" s="71"/>
      <c r="B119" s="72" t="s">
        <v>247</v>
      </c>
      <c r="C119" s="73" t="s">
        <v>248</v>
      </c>
      <c r="D119" s="213">
        <f t="shared" ref="D119:Q119" si="73">D120</f>
        <v>0</v>
      </c>
      <c r="E119" s="213">
        <f t="shared" si="73"/>
        <v>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0</v>
      </c>
      <c r="Q119" s="213">
        <f t="shared" si="73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333</v>
      </c>
      <c r="B120" s="87" t="s">
        <v>266</v>
      </c>
      <c r="C120" s="78" t="s">
        <v>267</v>
      </c>
      <c r="D120" s="212">
        <f t="shared" ref="D120" si="74">E120+F120</f>
        <v>0</v>
      </c>
      <c r="E120" s="138"/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>
      <c r="A121" s="273" t="s">
        <v>359</v>
      </c>
      <c r="B121" s="274"/>
      <c r="C121" s="275"/>
      <c r="D121" s="210">
        <f>D122</f>
        <v>0</v>
      </c>
      <c r="E121" s="210">
        <f t="shared" ref="E121:Q121" si="75">E122</f>
        <v>0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0</v>
      </c>
      <c r="Q121" s="210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76">E123+E125</f>
        <v>0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0</v>
      </c>
      <c r="Q122" s="211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77">E124</f>
        <v>0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0</v>
      </c>
      <c r="Q123" s="211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334</v>
      </c>
      <c r="B124" s="87" t="s">
        <v>240</v>
      </c>
      <c r="C124" s="78" t="s">
        <v>241</v>
      </c>
      <c r="D124" s="212">
        <f t="shared" ref="D124" si="7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335</v>
      </c>
      <c r="B126" s="87" t="s">
        <v>250</v>
      </c>
      <c r="C126" s="78" t="s">
        <v>251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336</v>
      </c>
      <c r="B127" s="87" t="s">
        <v>258</v>
      </c>
      <c r="C127" s="78" t="s">
        <v>259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273" t="s">
        <v>360</v>
      </c>
      <c r="B128" s="274"/>
      <c r="C128" s="275"/>
      <c r="D128" s="214">
        <f>D129+D135</f>
        <v>12000</v>
      </c>
      <c r="E128" s="214">
        <f t="shared" ref="E128:Q128" si="81">E129+E135</f>
        <v>0</v>
      </c>
      <c r="F128" s="214">
        <f t="shared" si="81"/>
        <v>12000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12000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12175</v>
      </c>
      <c r="Q128" s="214">
        <f t="shared" si="81"/>
        <v>12349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82">E130</f>
        <v>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0</v>
      </c>
      <c r="Q129" s="213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83">E131+E133</f>
        <v>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0</v>
      </c>
      <c r="Q130" s="213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84">E132</f>
        <v>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0</v>
      </c>
      <c r="Q131" s="213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337</v>
      </c>
      <c r="B132" s="97">
        <v>3232</v>
      </c>
      <c r="C132" s="98" t="s">
        <v>254</v>
      </c>
      <c r="D132" s="212">
        <f t="shared" ref="D132" si="85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275</v>
      </c>
      <c r="C133" s="80" t="s">
        <v>276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421</v>
      </c>
      <c r="B134" s="97">
        <v>3292</v>
      </c>
      <c r="C134" s="98" t="s">
        <v>280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1">
        <f t="shared" ref="D135:Q135" si="88">D136</f>
        <v>12000</v>
      </c>
      <c r="E135" s="211">
        <f t="shared" si="88"/>
        <v>0</v>
      </c>
      <c r="F135" s="211">
        <f t="shared" si="88"/>
        <v>12000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12000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12175</v>
      </c>
      <c r="Q135" s="211">
        <f t="shared" si="88"/>
        <v>12349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363</v>
      </c>
      <c r="D136" s="211">
        <f t="shared" ref="D136" si="89">D137+D140+D142</f>
        <v>12000</v>
      </c>
      <c r="E136" s="211">
        <f t="shared" ref="E136:Q136" si="90">E137+E140+E142</f>
        <v>0</v>
      </c>
      <c r="F136" s="211">
        <f t="shared" si="90"/>
        <v>12000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12000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12175</v>
      </c>
      <c r="Q136" s="211">
        <f t="shared" si="90"/>
        <v>12349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326</v>
      </c>
      <c r="D137" s="217">
        <f t="shared" ref="D137" si="91">SUM(D138:D139)</f>
        <v>9000</v>
      </c>
      <c r="E137" s="217">
        <f t="shared" ref="E137:Q137" si="92">SUM(E138:E139)</f>
        <v>0</v>
      </c>
      <c r="F137" s="217">
        <f t="shared" si="92"/>
        <v>9000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9000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9131</v>
      </c>
      <c r="Q137" s="217">
        <f t="shared" si="92"/>
        <v>9262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399</v>
      </c>
      <c r="B138" s="97">
        <v>4221</v>
      </c>
      <c r="C138" s="98" t="s">
        <v>130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>
      <c r="A139" s="76" t="s">
        <v>400</v>
      </c>
      <c r="B139" s="97">
        <v>4227</v>
      </c>
      <c r="C139" s="98" t="s">
        <v>136</v>
      </c>
      <c r="D139" s="212">
        <f t="shared" si="93"/>
        <v>9000</v>
      </c>
      <c r="E139" s="139"/>
      <c r="F139" s="212">
        <f>SUM(G139:N139)</f>
        <v>9000</v>
      </c>
      <c r="G139" s="115"/>
      <c r="H139" s="115"/>
      <c r="I139" s="115"/>
      <c r="J139" s="115">
        <v>9000</v>
      </c>
      <c r="K139" s="115"/>
      <c r="L139" s="115"/>
      <c r="M139" s="115"/>
      <c r="N139" s="115"/>
      <c r="O139" s="115"/>
      <c r="P139" s="115">
        <v>9131</v>
      </c>
      <c r="Q139" s="115">
        <v>9262</v>
      </c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370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422</v>
      </c>
      <c r="B141" s="87" t="s">
        <v>380</v>
      </c>
      <c r="C141" s="78" t="s">
        <v>138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371</v>
      </c>
      <c r="C142" s="137" t="s">
        <v>372</v>
      </c>
      <c r="D142" s="213">
        <f t="shared" ref="D142:Q142" si="96">D143</f>
        <v>3000</v>
      </c>
      <c r="E142" s="213">
        <f t="shared" si="96"/>
        <v>0</v>
      </c>
      <c r="F142" s="213">
        <f t="shared" si="96"/>
        <v>3000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3000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3044</v>
      </c>
      <c r="Q142" s="213">
        <f t="shared" si="96"/>
        <v>3087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423</v>
      </c>
      <c r="B143" s="87" t="s">
        <v>373</v>
      </c>
      <c r="C143" s="78" t="s">
        <v>140</v>
      </c>
      <c r="D143" s="212">
        <f t="shared" ref="D143" si="97">E143+F143</f>
        <v>3000</v>
      </c>
      <c r="E143" s="139"/>
      <c r="F143" s="212">
        <f>SUM(G143:N143)</f>
        <v>3000</v>
      </c>
      <c r="G143" s="115"/>
      <c r="H143" s="115"/>
      <c r="I143" s="115"/>
      <c r="J143" s="115">
        <v>3000</v>
      </c>
      <c r="K143" s="115"/>
      <c r="L143" s="115"/>
      <c r="M143" s="115"/>
      <c r="N143" s="115"/>
      <c r="O143" s="115"/>
      <c r="P143" s="115">
        <v>3044</v>
      </c>
      <c r="Q143" s="115">
        <v>3087</v>
      </c>
      <c r="R143" s="51"/>
      <c r="S143" s="136"/>
      <c r="T143" s="105"/>
      <c r="V143" s="141"/>
      <c r="W143" s="105"/>
    </row>
    <row r="144" spans="1:80" s="114" customFormat="1" ht="52.5" customHeight="1">
      <c r="A144" s="273" t="s">
        <v>383</v>
      </c>
      <c r="B144" s="274"/>
      <c r="C144" s="275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221</v>
      </c>
      <c r="C145" s="75" t="s">
        <v>222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275</v>
      </c>
      <c r="C146" s="80" t="s">
        <v>276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424</v>
      </c>
      <c r="B147" s="155" t="s">
        <v>287</v>
      </c>
      <c r="C147" s="156" t="s">
        <v>288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>
      <c r="A148" s="280" t="s">
        <v>381</v>
      </c>
      <c r="B148" s="281"/>
      <c r="C148" s="282"/>
      <c r="D148" s="219">
        <f>D16+D59</f>
        <v>3173000</v>
      </c>
      <c r="E148" s="208">
        <f t="shared" ref="E148:Q148" si="100">E16+E59</f>
        <v>2264000</v>
      </c>
      <c r="F148" s="219">
        <f t="shared" si="100"/>
        <v>909000</v>
      </c>
      <c r="G148" s="208">
        <f t="shared" si="100"/>
        <v>0</v>
      </c>
      <c r="H148" s="208">
        <f t="shared" si="100"/>
        <v>0</v>
      </c>
      <c r="I148" s="208">
        <f t="shared" si="100"/>
        <v>830000</v>
      </c>
      <c r="J148" s="208">
        <f t="shared" si="100"/>
        <v>79000</v>
      </c>
      <c r="K148" s="208">
        <f t="shared" si="100"/>
        <v>0</v>
      </c>
      <c r="L148" s="208">
        <f t="shared" si="100"/>
        <v>0</v>
      </c>
      <c r="M148" s="208">
        <f t="shared" si="100"/>
        <v>0</v>
      </c>
      <c r="N148" s="208">
        <f t="shared" si="100"/>
        <v>0</v>
      </c>
      <c r="O148" s="208">
        <f t="shared" si="100"/>
        <v>264262</v>
      </c>
      <c r="P148" s="208">
        <f t="shared" si="100"/>
        <v>3219325</v>
      </c>
      <c r="Q148" s="208">
        <f t="shared" si="100"/>
        <v>3265683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276" t="s">
        <v>428</v>
      </c>
      <c r="B156" s="276"/>
      <c r="C156" s="276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429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topLeftCell="A19" workbookViewId="0">
      <selection activeCell="B28" sqref="B28:B33"/>
    </sheetView>
  </sheetViews>
  <sheetFormatPr defaultRowHeight="12.75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>
      <c r="A1" s="160" t="s">
        <v>385</v>
      </c>
    </row>
    <row r="2" spans="1:2">
      <c r="A2" s="162"/>
    </row>
    <row r="3" spans="1:2">
      <c r="A3" s="162"/>
    </row>
    <row r="4" spans="1:2" ht="15">
      <c r="A4" s="163" t="s">
        <v>431</v>
      </c>
    </row>
    <row r="5" spans="1:2" ht="15">
      <c r="A5" s="163"/>
    </row>
    <row r="6" spans="1:2" ht="15">
      <c r="A6" s="163" t="s">
        <v>432</v>
      </c>
    </row>
    <row r="7" spans="1:2">
      <c r="A7" s="164"/>
    </row>
    <row r="8" spans="1:2" ht="6" customHeight="1" thickBot="1">
      <c r="A8" s="165"/>
    </row>
    <row r="9" spans="1:2" ht="23.25" customHeight="1">
      <c r="A9" s="305" t="s">
        <v>386</v>
      </c>
      <c r="B9" s="228" t="s">
        <v>433</v>
      </c>
    </row>
    <row r="10" spans="1:2" ht="20.25" customHeight="1">
      <c r="A10" s="302"/>
      <c r="B10" s="227"/>
    </row>
    <row r="11" spans="1:2" ht="12.75" customHeight="1">
      <c r="A11" s="300" t="s">
        <v>387</v>
      </c>
      <c r="B11" s="303" t="s">
        <v>435</v>
      </c>
    </row>
    <row r="12" spans="1:2" ht="12.75" customHeight="1">
      <c r="A12" s="301"/>
      <c r="B12" s="304"/>
    </row>
    <row r="13" spans="1:2" ht="12.75" customHeight="1">
      <c r="A13" s="301"/>
      <c r="B13" s="304"/>
    </row>
    <row r="14" spans="1:2" ht="12.75" customHeight="1">
      <c r="A14" s="301"/>
      <c r="B14" s="304"/>
    </row>
    <row r="15" spans="1:2" ht="12.75" customHeight="1">
      <c r="A15" s="301"/>
      <c r="B15" s="304"/>
    </row>
    <row r="16" spans="1:2" ht="12.75" customHeight="1">
      <c r="A16" s="301"/>
      <c r="B16" s="304"/>
    </row>
    <row r="17" spans="1:2" ht="81" customHeight="1">
      <c r="A17" s="302"/>
      <c r="B17" s="306"/>
    </row>
    <row r="18" spans="1:2" ht="112.5" customHeight="1">
      <c r="A18" s="300" t="s">
        <v>388</v>
      </c>
      <c r="B18" s="229" t="s">
        <v>436</v>
      </c>
    </row>
    <row r="19" spans="1:2" ht="12.75" customHeight="1">
      <c r="A19" s="301"/>
      <c r="B19" s="225"/>
    </row>
    <row r="20" spans="1:2" ht="17.25" customHeight="1">
      <c r="A20" s="302"/>
      <c r="B20" s="226"/>
    </row>
    <row r="21" spans="1:2" ht="69.75" customHeight="1">
      <c r="A21" s="300" t="s">
        <v>389</v>
      </c>
      <c r="B21" s="229" t="s">
        <v>437</v>
      </c>
    </row>
    <row r="22" spans="1:2" ht="10.5" customHeight="1">
      <c r="A22" s="301"/>
      <c r="B22" s="225"/>
    </row>
    <row r="23" spans="1:2" ht="12.75" hidden="1" customHeight="1">
      <c r="A23" s="301"/>
      <c r="B23" s="225"/>
    </row>
    <row r="24" spans="1:2" ht="12.75" hidden="1" customHeight="1">
      <c r="A24" s="302"/>
      <c r="B24" s="226"/>
    </row>
    <row r="25" spans="1:2" ht="114" customHeight="1">
      <c r="A25" s="300" t="s">
        <v>390</v>
      </c>
      <c r="B25" s="229" t="s">
        <v>438</v>
      </c>
    </row>
    <row r="26" spans="1:2" ht="9.75" customHeight="1">
      <c r="A26" s="301"/>
      <c r="B26" s="225"/>
    </row>
    <row r="27" spans="1:2" ht="12.75" hidden="1" customHeight="1">
      <c r="A27" s="302"/>
      <c r="B27" s="226"/>
    </row>
    <row r="28" spans="1:2" ht="32.25" customHeight="1">
      <c r="A28" s="300" t="s">
        <v>391</v>
      </c>
      <c r="B28" s="303" t="s">
        <v>439</v>
      </c>
    </row>
    <row r="29" spans="1:2" ht="12.75" customHeight="1">
      <c r="A29" s="301"/>
      <c r="B29" s="304"/>
    </row>
    <row r="30" spans="1:2" ht="12.75" customHeight="1">
      <c r="A30" s="301"/>
      <c r="B30" s="304"/>
    </row>
    <row r="31" spans="1:2" ht="12.75" customHeight="1">
      <c r="A31" s="301"/>
      <c r="B31" s="304"/>
    </row>
    <row r="32" spans="1:2" ht="12.75" customHeight="1">
      <c r="A32" s="301"/>
      <c r="B32" s="304"/>
    </row>
    <row r="33" spans="1:2" ht="11.25" customHeight="1" thickBot="1">
      <c r="A33" s="301"/>
      <c r="B33" s="304"/>
    </row>
    <row r="34" spans="1:2" ht="144.75" customHeight="1" thickBot="1">
      <c r="A34" s="230" t="s">
        <v>434</v>
      </c>
      <c r="B34" s="231" t="s">
        <v>440</v>
      </c>
    </row>
    <row r="35" spans="1:2" ht="73.5" customHeight="1">
      <c r="A35" s="166"/>
      <c r="B35" s="232"/>
    </row>
    <row r="36" spans="1:2" ht="96.75" customHeight="1">
      <c r="B36" s="232"/>
    </row>
    <row r="37" spans="1:2" ht="113.25" customHeight="1">
      <c r="B37" s="232"/>
    </row>
    <row r="38" spans="1:2" ht="64.5" customHeight="1">
      <c r="B38" s="232"/>
    </row>
    <row r="39" spans="1:2" ht="44.25" customHeight="1"/>
  </sheetData>
  <mergeCells count="8">
    <mergeCell ref="A25:A27"/>
    <mergeCell ref="A28:A33"/>
    <mergeCell ref="B28:B33"/>
    <mergeCell ref="A9:A10"/>
    <mergeCell ref="A11:A17"/>
    <mergeCell ref="B11:B17"/>
    <mergeCell ref="A18:A20"/>
    <mergeCell ref="A21:A2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2018-09-26T12:37:55Z</cp:lastPrinted>
  <dcterms:created xsi:type="dcterms:W3CDTF">2017-09-21T11:58:02Z</dcterms:created>
  <dcterms:modified xsi:type="dcterms:W3CDTF">2018-11-28T15:07:30Z</dcterms:modified>
</cp:coreProperties>
</file>